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ver\OneDrive\Рабочий стол\"/>
    </mc:Choice>
  </mc:AlternateContent>
  <xr:revisionPtr revIDLastSave="0" documentId="13_ncr:1_{23079ABD-E483-4964-8DFC-6E59ADCCB6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пт без НДС" sheetId="3" r:id="rId1"/>
  </sheets>
  <definedNames>
    <definedName name="_xlnm._FilterDatabase" localSheetId="0" hidden="1">'Опт без НДС'!$B$7:$K$67</definedName>
    <definedName name="_xlnm.Print_Titles" localSheetId="0">'Опт без НДС'!$7:$7</definedName>
  </definedNames>
  <calcPr calcId="191029"/>
</workbook>
</file>

<file path=xl/calcChain.xml><?xml version="1.0" encoding="utf-8"?>
<calcChain xmlns="http://schemas.openxmlformats.org/spreadsheetml/2006/main">
  <c r="G62" i="3" l="1"/>
  <c r="I62" i="3" s="1"/>
  <c r="H62" i="3"/>
  <c r="K62" i="3" s="1"/>
  <c r="G61" i="3"/>
  <c r="I61" i="3" s="1"/>
  <c r="H61" i="3"/>
  <c r="K61" i="3" s="1"/>
  <c r="G60" i="3"/>
  <c r="I60" i="3" s="1"/>
  <c r="H60" i="3"/>
  <c r="K60" i="3" s="1"/>
  <c r="G59" i="3"/>
  <c r="I59" i="3" s="1"/>
  <c r="H59" i="3"/>
  <c r="L59" i="3" s="1"/>
  <c r="D74" i="3"/>
  <c r="H67" i="3"/>
  <c r="L67" i="3" s="1"/>
  <c r="H66" i="3"/>
  <c r="L66" i="3" s="1"/>
  <c r="H64" i="3"/>
  <c r="L64" i="3" s="1"/>
  <c r="H63" i="3"/>
  <c r="L63" i="3" s="1"/>
  <c r="H58" i="3"/>
  <c r="L58" i="3" s="1"/>
  <c r="H57" i="3"/>
  <c r="L57" i="3" s="1"/>
  <c r="H56" i="3"/>
  <c r="L56" i="3" s="1"/>
  <c r="H55" i="3"/>
  <c r="L55" i="3" s="1"/>
  <c r="H54" i="3"/>
  <c r="L54" i="3" s="1"/>
  <c r="H53" i="3"/>
  <c r="L53" i="3" s="1"/>
  <c r="H52" i="3"/>
  <c r="L52" i="3" s="1"/>
  <c r="H51" i="3"/>
  <c r="L51" i="3" s="1"/>
  <c r="H50" i="3"/>
  <c r="L50" i="3" s="1"/>
  <c r="H49" i="3"/>
  <c r="L49" i="3" s="1"/>
  <c r="H48" i="3"/>
  <c r="L48" i="3" s="1"/>
  <c r="H47" i="3"/>
  <c r="L47" i="3" s="1"/>
  <c r="H46" i="3"/>
  <c r="L46" i="3" s="1"/>
  <c r="H45" i="3"/>
  <c r="L45" i="3" s="1"/>
  <c r="H44" i="3"/>
  <c r="L44" i="3" s="1"/>
  <c r="H43" i="3"/>
  <c r="L43" i="3" s="1"/>
  <c r="H42" i="3"/>
  <c r="L42" i="3" s="1"/>
  <c r="H41" i="3"/>
  <c r="L41" i="3" s="1"/>
  <c r="H40" i="3"/>
  <c r="L40" i="3" s="1"/>
  <c r="H39" i="3"/>
  <c r="L39" i="3" s="1"/>
  <c r="H38" i="3"/>
  <c r="L38" i="3" s="1"/>
  <c r="H37" i="3"/>
  <c r="L37" i="3" s="1"/>
  <c r="H36" i="3"/>
  <c r="L36" i="3" s="1"/>
  <c r="H35" i="3"/>
  <c r="L35" i="3" s="1"/>
  <c r="H34" i="3"/>
  <c r="L34" i="3" s="1"/>
  <c r="H33" i="3"/>
  <c r="L33" i="3" s="1"/>
  <c r="H32" i="3"/>
  <c r="L32" i="3" s="1"/>
  <c r="H31" i="3"/>
  <c r="L31" i="3" s="1"/>
  <c r="L30" i="3"/>
  <c r="H29" i="3"/>
  <c r="L29" i="3" s="1"/>
  <c r="H28" i="3"/>
  <c r="L28" i="3" s="1"/>
  <c r="H27" i="3"/>
  <c r="L27" i="3" s="1"/>
  <c r="H26" i="3"/>
  <c r="L26" i="3" s="1"/>
  <c r="H25" i="3"/>
  <c r="L25" i="3" s="1"/>
  <c r="H24" i="3"/>
  <c r="L24" i="3" s="1"/>
  <c r="H23" i="3"/>
  <c r="L23" i="3" s="1"/>
  <c r="H22" i="3"/>
  <c r="L22" i="3" s="1"/>
  <c r="H21" i="3"/>
  <c r="L21" i="3" s="1"/>
  <c r="H20" i="3"/>
  <c r="L20" i="3" s="1"/>
  <c r="H19" i="3"/>
  <c r="L19" i="3" s="1"/>
  <c r="H18" i="3"/>
  <c r="L18" i="3" s="1"/>
  <c r="H17" i="3"/>
  <c r="L17" i="3" s="1"/>
  <c r="G9" i="3"/>
  <c r="I9" i="3" s="1"/>
  <c r="H16" i="3"/>
  <c r="L16" i="3" s="1"/>
  <c r="H15" i="3"/>
  <c r="L15" i="3" s="1"/>
  <c r="H14" i="3"/>
  <c r="L14" i="3" s="1"/>
  <c r="H13" i="3"/>
  <c r="L13" i="3" s="1"/>
  <c r="H11" i="3"/>
  <c r="L11" i="3" s="1"/>
  <c r="H10" i="3"/>
  <c r="L10" i="3" s="1"/>
  <c r="H9" i="3"/>
  <c r="L9" i="3" s="1"/>
  <c r="G67" i="3"/>
  <c r="I67" i="3" s="1"/>
  <c r="G66" i="3"/>
  <c r="I66" i="3" s="1"/>
  <c r="G64" i="3"/>
  <c r="I64" i="3" s="1"/>
  <c r="G63" i="3"/>
  <c r="I63" i="3" s="1"/>
  <c r="G58" i="3"/>
  <c r="I58" i="3" s="1"/>
  <c r="G57" i="3"/>
  <c r="I57" i="3" s="1"/>
  <c r="G56" i="3"/>
  <c r="I56" i="3" s="1"/>
  <c r="G55" i="3"/>
  <c r="I55" i="3" s="1"/>
  <c r="G54" i="3"/>
  <c r="I54" i="3" s="1"/>
  <c r="G53" i="3"/>
  <c r="I53" i="3" s="1"/>
  <c r="G52" i="3"/>
  <c r="I52" i="3" s="1"/>
  <c r="G51" i="3"/>
  <c r="I51" i="3" s="1"/>
  <c r="G50" i="3"/>
  <c r="I50" i="3" s="1"/>
  <c r="G49" i="3"/>
  <c r="I49" i="3" s="1"/>
  <c r="G48" i="3"/>
  <c r="I48" i="3" s="1"/>
  <c r="G47" i="3"/>
  <c r="I47" i="3" s="1"/>
  <c r="G46" i="3"/>
  <c r="I46" i="3" s="1"/>
  <c r="G45" i="3"/>
  <c r="I45" i="3" s="1"/>
  <c r="G44" i="3"/>
  <c r="I44" i="3" s="1"/>
  <c r="G43" i="3"/>
  <c r="I43" i="3" s="1"/>
  <c r="G42" i="3"/>
  <c r="I42" i="3" s="1"/>
  <c r="G41" i="3"/>
  <c r="I41" i="3" s="1"/>
  <c r="G40" i="3"/>
  <c r="I40" i="3" s="1"/>
  <c r="G39" i="3"/>
  <c r="I39" i="3" s="1"/>
  <c r="G38" i="3"/>
  <c r="I38" i="3" s="1"/>
  <c r="G37" i="3"/>
  <c r="I37" i="3" s="1"/>
  <c r="G36" i="3"/>
  <c r="I36" i="3" s="1"/>
  <c r="G35" i="3"/>
  <c r="I35" i="3" s="1"/>
  <c r="G34" i="3"/>
  <c r="I34" i="3" s="1"/>
  <c r="G33" i="3"/>
  <c r="I33" i="3" s="1"/>
  <c r="G32" i="3"/>
  <c r="I32" i="3" s="1"/>
  <c r="G31" i="3"/>
  <c r="I31" i="3" s="1"/>
  <c r="G30" i="3"/>
  <c r="I30" i="3" s="1"/>
  <c r="G29" i="3"/>
  <c r="I29" i="3" s="1"/>
  <c r="G28" i="3"/>
  <c r="I28" i="3" s="1"/>
  <c r="G27" i="3"/>
  <c r="I27" i="3" s="1"/>
  <c r="G26" i="3"/>
  <c r="I26" i="3" s="1"/>
  <c r="G25" i="3"/>
  <c r="I25" i="3" s="1"/>
  <c r="G24" i="3"/>
  <c r="I24" i="3" s="1"/>
  <c r="G23" i="3"/>
  <c r="I23" i="3" s="1"/>
  <c r="G22" i="3"/>
  <c r="I22" i="3" s="1"/>
  <c r="G21" i="3"/>
  <c r="I21" i="3" s="1"/>
  <c r="G20" i="3"/>
  <c r="I20" i="3" s="1"/>
  <c r="G19" i="3"/>
  <c r="I19" i="3" s="1"/>
  <c r="G18" i="3"/>
  <c r="I18" i="3" s="1"/>
  <c r="G17" i="3"/>
  <c r="I17" i="3" s="1"/>
  <c r="G16" i="3"/>
  <c r="I16" i="3" s="1"/>
  <c r="G15" i="3"/>
  <c r="I15" i="3" s="1"/>
  <c r="G14" i="3"/>
  <c r="I14" i="3" s="1"/>
  <c r="G13" i="3"/>
  <c r="I13" i="3" s="1"/>
  <c r="G11" i="3"/>
  <c r="I11" i="3" s="1"/>
  <c r="G10" i="3"/>
  <c r="I10" i="3" s="1"/>
  <c r="K63" i="3" l="1"/>
  <c r="K34" i="3"/>
  <c r="K35" i="3"/>
  <c r="K58" i="3"/>
  <c r="K59" i="3"/>
  <c r="L62" i="3"/>
  <c r="L61" i="3"/>
  <c r="L60" i="3"/>
  <c r="K67" i="3"/>
  <c r="K57" i="3"/>
  <c r="K56" i="3"/>
  <c r="K55" i="3"/>
  <c r="K47" i="3"/>
  <c r="K40" i="3"/>
  <c r="K38" i="3"/>
  <c r="K36" i="3"/>
  <c r="K33" i="3"/>
  <c r="K32" i="3"/>
  <c r="K31" i="3"/>
  <c r="K30" i="3"/>
  <c r="K29" i="3"/>
  <c r="K28" i="3"/>
  <c r="K21" i="3"/>
  <c r="K19" i="3"/>
  <c r="L74" i="3" l="1"/>
  <c r="K14" i="3"/>
  <c r="K16" i="3"/>
  <c r="K17" i="3"/>
  <c r="K18" i="3"/>
  <c r="K20" i="3"/>
  <c r="K22" i="3"/>
  <c r="K23" i="3"/>
  <c r="K24" i="3"/>
  <c r="K25" i="3"/>
  <c r="K26" i="3"/>
  <c r="K27" i="3"/>
  <c r="K37" i="3"/>
  <c r="K39" i="3"/>
  <c r="K41" i="3"/>
  <c r="K42" i="3"/>
  <c r="K43" i="3"/>
  <c r="K44" i="3"/>
  <c r="K45" i="3"/>
  <c r="K46" i="3"/>
  <c r="K48" i="3"/>
  <c r="K49" i="3"/>
  <c r="K50" i="3"/>
  <c r="K51" i="3"/>
  <c r="K52" i="3"/>
  <c r="K53" i="3"/>
  <c r="K54" i="3"/>
  <c r="K64" i="3"/>
  <c r="K66" i="3"/>
  <c r="G69" i="3" l="1"/>
  <c r="K69" i="3"/>
  <c r="G70" i="3"/>
  <c r="K70" i="3"/>
  <c r="G71" i="3"/>
  <c r="K71" i="3"/>
  <c r="G72" i="3"/>
  <c r="K72" i="3"/>
  <c r="G73" i="3"/>
  <c r="K73" i="3"/>
  <c r="I68" i="3"/>
  <c r="A8" i="3"/>
  <c r="A74" i="3" s="1"/>
  <c r="K74" i="3" l="1"/>
  <c r="I74" i="3"/>
  <c r="F74" i="3" s="1"/>
</calcChain>
</file>

<file path=xl/sharedStrings.xml><?xml version="1.0" encoding="utf-8"?>
<sst xmlns="http://schemas.openxmlformats.org/spreadsheetml/2006/main" count="158" uniqueCount="88">
  <si>
    <t>GD09</t>
    <phoneticPr fontId="1" type="noConversion"/>
  </si>
  <si>
    <t>GD10</t>
    <phoneticPr fontId="1" type="noConversion"/>
  </si>
  <si>
    <t>GD11</t>
    <phoneticPr fontId="1" type="noConversion"/>
  </si>
  <si>
    <t>GD12</t>
    <phoneticPr fontId="1" type="noConversion"/>
  </si>
  <si>
    <t>SRG162319</t>
    <phoneticPr fontId="0" type="noConversion"/>
  </si>
  <si>
    <t>SRG135319</t>
    <phoneticPr fontId="0" type="noConversion"/>
  </si>
  <si>
    <t>SK135314</t>
    <phoneticPr fontId="0" type="noConversion"/>
  </si>
  <si>
    <t>GD02</t>
  </si>
  <si>
    <t>MS037311</t>
  </si>
  <si>
    <t>MS023311</t>
  </si>
  <si>
    <t>SK016314</t>
  </si>
  <si>
    <t>PRK21493</t>
  </si>
  <si>
    <t>Итого вес нетто, гр.</t>
  </si>
  <si>
    <t>Вес, нетто гр.</t>
  </si>
  <si>
    <t>KPB013310</t>
  </si>
  <si>
    <t>KR023820</t>
    <phoneticPr fontId="1" type="noConversion"/>
  </si>
  <si>
    <t>KR043820</t>
  </si>
  <si>
    <t>KR162820</t>
  </si>
  <si>
    <t>FL023323</t>
  </si>
  <si>
    <t>KR046620</t>
  </si>
  <si>
    <t>Артикул</t>
  </si>
  <si>
    <t>Наименование покупателя:</t>
  </si>
  <si>
    <t>Телефон, эл.почта покупателя:</t>
  </si>
  <si>
    <t>Дата заказа:</t>
  </si>
  <si>
    <t>Сумма за продукцию:</t>
  </si>
  <si>
    <t>КАТАЛОГИ И ПЕЧАТНАЯ ПРОДУКЦИЯ</t>
  </si>
  <si>
    <t>Листовки по сериям продукции</t>
  </si>
  <si>
    <t>GD03</t>
  </si>
  <si>
    <t xml:space="preserve">
</t>
  </si>
  <si>
    <t>Каталог о продукции "МиКо"</t>
  </si>
  <si>
    <t>Каталог по эфирным маслам, растительным маслам и гидролатам</t>
  </si>
  <si>
    <t>Кол-во в коробке, шт</t>
  </si>
  <si>
    <t xml:space="preserve">Листовки о компании МиКо </t>
  </si>
  <si>
    <t>Новинка!</t>
  </si>
  <si>
    <t>Новинка</t>
  </si>
  <si>
    <t>Гидролаты</t>
  </si>
  <si>
    <t>эфирные масла</t>
  </si>
  <si>
    <t>эфирное масло ели</t>
  </si>
  <si>
    <t>эфирное масло сосны</t>
  </si>
  <si>
    <t>эфирное масло пихты</t>
  </si>
  <si>
    <t>Рекомендованная Розничная  цена, руб.</t>
  </si>
  <si>
    <t>Шампунь для повреждённых волос</t>
  </si>
  <si>
    <t>ель</t>
  </si>
  <si>
    <t>100 мл</t>
  </si>
  <si>
    <t>200 мл</t>
  </si>
  <si>
    <t>брусника</t>
  </si>
  <si>
    <t>зверобой</t>
  </si>
  <si>
    <t>иван-чай</t>
  </si>
  <si>
    <t>крапива</t>
  </si>
  <si>
    <t>красный клевер</t>
  </si>
  <si>
    <t>красная рябина</t>
  </si>
  <si>
    <t>малина</t>
  </si>
  <si>
    <t>можжевельник</t>
  </si>
  <si>
    <t xml:space="preserve">мох </t>
  </si>
  <si>
    <t>мята</t>
  </si>
  <si>
    <t>одуванчик</t>
  </si>
  <si>
    <t>пижма</t>
  </si>
  <si>
    <t>пихта</t>
  </si>
  <si>
    <t>ромашка</t>
  </si>
  <si>
    <t>сосна</t>
  </si>
  <si>
    <t>таволга</t>
  </si>
  <si>
    <t>тысячелистник</t>
  </si>
  <si>
    <t>черёмуха</t>
  </si>
  <si>
    <t>черника</t>
  </si>
  <si>
    <t>чёрная смородина</t>
  </si>
  <si>
    <t xml:space="preserve">Тоник хвойный с серебром </t>
  </si>
  <si>
    <t xml:space="preserve">Тоник цветочный с серебром </t>
  </si>
  <si>
    <t>Опт                   от 40 000 руб. Скидка 55%</t>
  </si>
  <si>
    <t>Заполнение заказа в штуках</t>
  </si>
  <si>
    <t>10 мл</t>
  </si>
  <si>
    <t>V</t>
  </si>
  <si>
    <t>от 10 000 руб.</t>
  </si>
  <si>
    <t>от 40 000 руб.</t>
  </si>
  <si>
    <t>кол-во</t>
  </si>
  <si>
    <t>ТК для отправки:</t>
  </si>
  <si>
    <r>
      <rPr>
        <sz val="14"/>
        <rFont val="Cambria"/>
        <family val="1"/>
        <charset val="204"/>
        <scheme val="major"/>
      </rPr>
      <t xml:space="preserve"> Наименование     </t>
    </r>
    <r>
      <rPr>
        <sz val="11"/>
        <rFont val="Cambria"/>
        <family val="1"/>
        <charset val="204"/>
        <scheme val="major"/>
      </rPr>
      <t xml:space="preserve">            </t>
    </r>
  </si>
  <si>
    <t>Опт 
от 10 000 руб.Скидка 45%</t>
  </si>
  <si>
    <t>Сумма 
со скидкой 45% руб.  От 10 000   рублей.</t>
  </si>
  <si>
    <t>Сумма 
со скидкой 55% руб. От 40 000 рублей</t>
  </si>
  <si>
    <t>Оптовый прайс АромаВятка (без НДС) 2024 год.</t>
  </si>
  <si>
    <t>розничная цена</t>
  </si>
  <si>
    <t>лопух</t>
  </si>
  <si>
    <t>полынь</t>
  </si>
  <si>
    <t>Мицеллярная вода</t>
  </si>
  <si>
    <t>Уходовые средства</t>
  </si>
  <si>
    <t>штрих-код</t>
  </si>
  <si>
    <t xml:space="preserve">                                                         берёза</t>
  </si>
  <si>
    <t>временно 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</si>
</sst>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₽&quot;_-;\-* #,##0.00\ &quot;₽&quot;_-;_-* &quot;-&quot;??\ &quot;₽&quot;_-;_-@_-"/>
    <numFmt numFmtId="43" formatCode="_-* #,##0.00_-;\-* #,##0.00_-;_-* &quot;-&quot;??_-;_-@_-"/>
    <numFmt numFmtId="164" formatCode="#,##0.00_р_."/>
    <numFmt numFmtId="165" formatCode="_-* #,##0.00\ [$₽-419]_-;\-* #,##0.00\ [$₽-419]_-;_-* &quot;-&quot;??\ [$₽-419]_-;_-@_-"/>
    <numFmt numFmtId="166" formatCode="0000"/>
  </numFmts>
  <fonts count="25" x14ac:knownFonts="1">
    <font>
      <sz val="10"/>
      <name val="Arial Cyr"/>
    </font>
    <font>
      <sz val="8"/>
      <name val="Arial Cyr"/>
    </font>
    <font>
      <sz val="10"/>
      <name val="Arial Cyr"/>
    </font>
    <font>
      <u/>
      <sz val="10"/>
      <color indexed="12"/>
      <name val="Arial Cyr"/>
    </font>
    <font>
      <sz val="8"/>
      <name val="Century Gothic"/>
      <family val="2"/>
      <charset val="204"/>
    </font>
    <font>
      <sz val="9"/>
      <name val="Century Gothic"/>
      <family val="2"/>
      <charset val="204"/>
    </font>
    <font>
      <b/>
      <sz val="9"/>
      <name val="Century Gothic"/>
      <family val="2"/>
      <charset val="204"/>
    </font>
    <font>
      <b/>
      <sz val="8"/>
      <name val="Century Gothic"/>
      <family val="2"/>
      <charset val="204"/>
    </font>
    <font>
      <b/>
      <sz val="14"/>
      <name val="Century Gothic"/>
      <family val="2"/>
      <charset val="204"/>
    </font>
    <font>
      <sz val="1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8"/>
      <name val="Cambria"/>
      <family val="1"/>
      <charset val="204"/>
      <scheme val="major"/>
    </font>
    <font>
      <sz val="8"/>
      <name val="Cambria"/>
      <family val="1"/>
      <charset val="204"/>
      <scheme val="major"/>
    </font>
    <font>
      <sz val="11"/>
      <name val="Century Gothic"/>
      <family val="2"/>
      <charset val="204"/>
    </font>
    <font>
      <sz val="14"/>
      <name val="Cambria"/>
      <family val="1"/>
      <charset val="204"/>
      <scheme val="major"/>
    </font>
    <font>
      <sz val="8"/>
      <color theme="0" tint="-0.499984740745262"/>
      <name val="Cambria"/>
      <family val="1"/>
      <charset val="204"/>
      <scheme val="major"/>
    </font>
    <font>
      <sz val="12"/>
      <name val="Century Gothic"/>
      <family val="2"/>
      <charset val="204"/>
    </font>
    <font>
      <sz val="18"/>
      <name val="Century Gothic"/>
      <family val="2"/>
      <charset val="204"/>
    </font>
    <font>
      <sz val="11"/>
      <name val="Cambria"/>
      <family val="1"/>
      <charset val="204"/>
    </font>
    <font>
      <sz val="11"/>
      <color theme="1"/>
      <name val="Cambria"/>
      <family val="1"/>
      <charset val="204"/>
    </font>
    <font>
      <sz val="8"/>
      <name val="Cambria"/>
      <family val="1"/>
      <charset val="204"/>
    </font>
    <font>
      <b/>
      <sz val="8"/>
      <name val="Cambria"/>
      <family val="1"/>
      <charset val="204"/>
    </font>
    <font>
      <i/>
      <sz val="11"/>
      <name val="Cambria"/>
      <family val="1"/>
      <charset val="204"/>
    </font>
    <font>
      <sz val="10"/>
      <name val="Cambria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E000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6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250">
    <xf numFmtId="0" fontId="0" fillId="0" borderId="0" xfId="0"/>
    <xf numFmtId="0" fontId="4" fillId="0" borderId="1" xfId="0" applyFont="1" applyBorder="1" applyAlignment="1" applyProtection="1">
      <alignment horizontal="center" vertical="center"/>
      <protection hidden="1"/>
    </xf>
    <xf numFmtId="0" fontId="4" fillId="0" borderId="0" xfId="0" applyFont="1" applyProtection="1">
      <protection hidden="1"/>
    </xf>
    <xf numFmtId="0" fontId="4" fillId="0" borderId="0" xfId="0" applyFont="1" applyProtection="1">
      <protection locked="0" hidden="1"/>
    </xf>
    <xf numFmtId="0" fontId="7" fillId="0" borderId="1" xfId="0" applyFont="1" applyBorder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wrapText="1"/>
      <protection hidden="1"/>
    </xf>
    <xf numFmtId="1" fontId="4" fillId="2" borderId="1" xfId="0" applyNumberFormat="1" applyFont="1" applyFill="1" applyBorder="1" applyAlignment="1" applyProtection="1">
      <alignment vertical="top"/>
      <protection hidden="1"/>
    </xf>
    <xf numFmtId="164" fontId="7" fillId="0" borderId="1" xfId="0" applyNumberFormat="1" applyFont="1" applyBorder="1" applyProtection="1">
      <protection hidden="1"/>
    </xf>
    <xf numFmtId="0" fontId="7" fillId="0" borderId="0" xfId="0" applyFont="1" applyProtection="1">
      <protection hidden="1"/>
    </xf>
    <xf numFmtId="0" fontId="4" fillId="0" borderId="4" xfId="0" applyFont="1" applyBorder="1" applyAlignment="1" applyProtection="1">
      <alignment horizontal="center" vertical="center"/>
      <protection hidden="1"/>
    </xf>
    <xf numFmtId="0" fontId="4" fillId="0" borderId="1" xfId="0" applyFont="1" applyBorder="1" applyAlignment="1" applyProtection="1">
      <alignment horizontal="center"/>
      <protection hidden="1"/>
    </xf>
    <xf numFmtId="49" fontId="4" fillId="0" borderId="1" xfId="0" applyNumberFormat="1" applyFont="1" applyBorder="1" applyAlignment="1" applyProtection="1">
      <alignment horizontal="center"/>
      <protection hidden="1"/>
    </xf>
    <xf numFmtId="1" fontId="4" fillId="0" borderId="0" xfId="0" applyNumberFormat="1" applyFont="1" applyProtection="1">
      <protection hidden="1"/>
    </xf>
    <xf numFmtId="0" fontId="7" fillId="0" borderId="3" xfId="0" applyFont="1" applyBorder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4" fillId="0" borderId="3" xfId="0" applyFont="1" applyBorder="1" applyAlignment="1" applyProtection="1">
      <alignment horizontal="center" vertical="center"/>
      <protection hidden="1"/>
    </xf>
    <xf numFmtId="0" fontId="4" fillId="0" borderId="0" xfId="0" applyFont="1" applyAlignment="1" applyProtection="1">
      <alignment vertical="center"/>
      <protection hidden="1"/>
    </xf>
    <xf numFmtId="1" fontId="7" fillId="0" borderId="3" xfId="0" applyNumberFormat="1" applyFont="1" applyBorder="1" applyProtection="1">
      <protection hidden="1"/>
    </xf>
    <xf numFmtId="0" fontId="5" fillId="0" borderId="0" xfId="0" applyFont="1" applyAlignment="1" applyProtection="1">
      <alignment wrapText="1"/>
      <protection hidden="1"/>
    </xf>
    <xf numFmtId="0" fontId="6" fillId="0" borderId="0" xfId="0" applyFont="1" applyAlignment="1" applyProtection="1">
      <alignment horizontal="right" wrapText="1"/>
      <protection hidden="1"/>
    </xf>
    <xf numFmtId="0" fontId="6" fillId="0" borderId="0" xfId="0" applyFont="1" applyAlignment="1" applyProtection="1">
      <alignment horizontal="right" wrapText="1"/>
      <protection locked="0" hidden="1"/>
    </xf>
    <xf numFmtId="0" fontId="4" fillId="0" borderId="3" xfId="0" applyFont="1" applyBorder="1" applyAlignment="1" applyProtection="1">
      <alignment horizontal="center" vertical="center" wrapText="1"/>
      <protection hidden="1"/>
    </xf>
    <xf numFmtId="1" fontId="5" fillId="0" borderId="0" xfId="0" applyNumberFormat="1" applyFont="1" applyAlignment="1" applyProtection="1">
      <alignment horizontal="center"/>
      <protection hidden="1"/>
    </xf>
    <xf numFmtId="1" fontId="4" fillId="0" borderId="0" xfId="0" applyNumberFormat="1" applyFont="1" applyAlignment="1" applyProtection="1">
      <alignment horizontal="center"/>
      <protection hidden="1"/>
    </xf>
    <xf numFmtId="0" fontId="8" fillId="0" borderId="0" xfId="0" applyFont="1" applyAlignment="1" applyProtection="1">
      <alignment horizontal="left" vertical="center"/>
      <protection hidden="1"/>
    </xf>
    <xf numFmtId="164" fontId="9" fillId="0" borderId="1" xfId="0" applyNumberFormat="1" applyFont="1" applyBorder="1" applyAlignment="1" applyProtection="1">
      <alignment horizontal="right" vertical="top"/>
      <protection hidden="1"/>
    </xf>
    <xf numFmtId="0" fontId="9" fillId="0" borderId="1" xfId="0" applyFont="1" applyBorder="1" applyAlignment="1" applyProtection="1">
      <alignment horizontal="right" vertical="top" wrapText="1"/>
      <protection hidden="1"/>
    </xf>
    <xf numFmtId="0" fontId="9" fillId="2" borderId="1" xfId="0" applyFont="1" applyFill="1" applyBorder="1" applyAlignment="1" applyProtection="1">
      <alignment horizontal="right" vertical="top" wrapText="1"/>
      <protection hidden="1"/>
    </xf>
    <xf numFmtId="0" fontId="10" fillId="0" borderId="1" xfId="0" applyFont="1" applyBorder="1" applyAlignment="1" applyProtection="1">
      <alignment horizontal="right" vertical="top" wrapText="1"/>
      <protection hidden="1"/>
    </xf>
    <xf numFmtId="1" fontId="9" fillId="0" borderId="1" xfId="0" applyNumberFormat="1" applyFont="1" applyBorder="1" applyAlignment="1" applyProtection="1">
      <alignment horizontal="right" vertical="top"/>
      <protection hidden="1"/>
    </xf>
    <xf numFmtId="49" fontId="4" fillId="0" borderId="3" xfId="0" applyNumberFormat="1" applyFont="1" applyBorder="1" applyAlignment="1" applyProtection="1">
      <alignment horizontal="center"/>
      <protection hidden="1"/>
    </xf>
    <xf numFmtId="1" fontId="4" fillId="2" borderId="3" xfId="0" applyNumberFormat="1" applyFont="1" applyFill="1" applyBorder="1" applyAlignment="1" applyProtection="1">
      <alignment vertical="top"/>
      <protection hidden="1"/>
    </xf>
    <xf numFmtId="49" fontId="4" fillId="0" borderId="4" xfId="0" applyNumberFormat="1" applyFont="1" applyBorder="1" applyAlignment="1" applyProtection="1">
      <alignment horizontal="center"/>
      <protection hidden="1"/>
    </xf>
    <xf numFmtId="0" fontId="8" fillId="0" borderId="0" xfId="0" applyFont="1" applyAlignment="1" applyProtection="1">
      <alignment vertical="center"/>
      <protection hidden="1"/>
    </xf>
    <xf numFmtId="0" fontId="10" fillId="0" borderId="1" xfId="0" applyFont="1" applyBorder="1" applyAlignment="1" applyProtection="1">
      <alignment horizontal="right" vertical="top"/>
      <protection hidden="1"/>
    </xf>
    <xf numFmtId="1" fontId="10" fillId="3" borderId="1" xfId="0" applyNumberFormat="1" applyFont="1" applyFill="1" applyBorder="1" applyAlignment="1" applyProtection="1">
      <alignment horizontal="right" vertical="top"/>
      <protection locked="0" hidden="1"/>
    </xf>
    <xf numFmtId="0" fontId="9" fillId="0" borderId="0" xfId="0" applyFont="1" applyAlignment="1" applyProtection="1">
      <alignment horizontal="right" vertical="top"/>
      <protection hidden="1"/>
    </xf>
    <xf numFmtId="0" fontId="11" fillId="6" borderId="9" xfId="0" applyFont="1" applyFill="1" applyBorder="1" applyAlignment="1" applyProtection="1">
      <alignment vertical="top" wrapText="1"/>
      <protection hidden="1"/>
    </xf>
    <xf numFmtId="0" fontId="7" fillId="11" borderId="3" xfId="0" applyFont="1" applyFill="1" applyBorder="1" applyAlignment="1" applyProtection="1">
      <alignment horizontal="center" vertical="center" wrapText="1"/>
      <protection hidden="1"/>
    </xf>
    <xf numFmtId="1" fontId="7" fillId="0" borderId="9" xfId="0" applyNumberFormat="1" applyFont="1" applyBorder="1" applyProtection="1">
      <protection hidden="1"/>
    </xf>
    <xf numFmtId="1" fontId="7" fillId="0" borderId="15" xfId="0" applyNumberFormat="1" applyFont="1" applyBorder="1" applyProtection="1">
      <protection hidden="1"/>
    </xf>
    <xf numFmtId="1" fontId="12" fillId="0" borderId="3" xfId="0" applyNumberFormat="1" applyFont="1" applyBorder="1" applyAlignment="1" applyProtection="1">
      <alignment horizontal="center" vertical="center" wrapText="1"/>
      <protection hidden="1"/>
    </xf>
    <xf numFmtId="0" fontId="9" fillId="0" borderId="13" xfId="0" applyFont="1" applyBorder="1" applyAlignment="1" applyProtection="1">
      <alignment horizontal="right" vertical="top" wrapText="1"/>
      <protection hidden="1"/>
    </xf>
    <xf numFmtId="1" fontId="9" fillId="0" borderId="13" xfId="0" applyNumberFormat="1" applyFont="1" applyBorder="1" applyAlignment="1" applyProtection="1">
      <alignment horizontal="right" vertical="top"/>
      <protection hidden="1"/>
    </xf>
    <xf numFmtId="0" fontId="10" fillId="0" borderId="13" xfId="0" applyFont="1" applyBorder="1" applyAlignment="1" applyProtection="1">
      <alignment horizontal="right" vertical="top" wrapText="1"/>
      <protection hidden="1"/>
    </xf>
    <xf numFmtId="0" fontId="10" fillId="0" borderId="13" xfId="0" applyFont="1" applyBorder="1" applyAlignment="1" applyProtection="1">
      <alignment horizontal="right" vertical="top"/>
      <protection hidden="1"/>
    </xf>
    <xf numFmtId="164" fontId="9" fillId="0" borderId="13" xfId="0" applyNumberFormat="1" applyFont="1" applyBorder="1" applyAlignment="1" applyProtection="1">
      <alignment horizontal="right" vertical="top"/>
      <protection hidden="1"/>
    </xf>
    <xf numFmtId="1" fontId="10" fillId="3" borderId="13" xfId="0" applyNumberFormat="1" applyFont="1" applyFill="1" applyBorder="1" applyAlignment="1" applyProtection="1">
      <alignment horizontal="right" vertical="top"/>
      <protection locked="0" hidden="1"/>
    </xf>
    <xf numFmtId="164" fontId="7" fillId="0" borderId="13" xfId="0" applyNumberFormat="1" applyFont="1" applyBorder="1" applyProtection="1">
      <protection hidden="1"/>
    </xf>
    <xf numFmtId="0" fontId="10" fillId="0" borderId="25" xfId="0" applyFont="1" applyBorder="1" applyAlignment="1" applyProtection="1">
      <alignment horizontal="right" vertical="top" wrapText="1"/>
      <protection hidden="1"/>
    </xf>
    <xf numFmtId="1" fontId="9" fillId="0" borderId="24" xfId="0" applyNumberFormat="1" applyFont="1" applyBorder="1" applyAlignment="1" applyProtection="1">
      <alignment horizontal="right" vertical="top"/>
      <protection hidden="1"/>
    </xf>
    <xf numFmtId="0" fontId="10" fillId="0" borderId="24" xfId="0" applyFont="1" applyBorder="1" applyAlignment="1" applyProtection="1">
      <alignment horizontal="right" vertical="top"/>
      <protection hidden="1"/>
    </xf>
    <xf numFmtId="0" fontId="9" fillId="7" borderId="15" xfId="2" applyFont="1" applyFill="1" applyBorder="1" applyAlignment="1" applyProtection="1">
      <alignment horizontal="right" vertical="top" wrapText="1"/>
      <protection hidden="1"/>
    </xf>
    <xf numFmtId="1" fontId="9" fillId="2" borderId="5" xfId="0" applyNumberFormat="1" applyFont="1" applyFill="1" applyBorder="1" applyAlignment="1" applyProtection="1">
      <alignment horizontal="right" vertical="top"/>
      <protection hidden="1"/>
    </xf>
    <xf numFmtId="0" fontId="10" fillId="0" borderId="5" xfId="0" applyFont="1" applyBorder="1" applyAlignment="1" applyProtection="1">
      <alignment horizontal="right" vertical="top" wrapText="1"/>
      <protection hidden="1"/>
    </xf>
    <xf numFmtId="0" fontId="10" fillId="0" borderId="5" xfId="0" applyFont="1" applyBorder="1" applyAlignment="1" applyProtection="1">
      <alignment horizontal="right" vertical="top"/>
      <protection hidden="1"/>
    </xf>
    <xf numFmtId="164" fontId="9" fillId="0" borderId="5" xfId="0" applyNumberFormat="1" applyFont="1" applyBorder="1" applyAlignment="1" applyProtection="1">
      <alignment horizontal="right" vertical="top"/>
      <protection hidden="1"/>
    </xf>
    <xf numFmtId="1" fontId="10" fillId="3" borderId="5" xfId="0" applyNumberFormat="1" applyFont="1" applyFill="1" applyBorder="1" applyAlignment="1" applyProtection="1">
      <alignment horizontal="right" vertical="top"/>
      <protection locked="0" hidden="1"/>
    </xf>
    <xf numFmtId="164" fontId="7" fillId="0" borderId="5" xfId="0" applyNumberFormat="1" applyFont="1" applyBorder="1" applyProtection="1">
      <protection hidden="1"/>
    </xf>
    <xf numFmtId="1" fontId="9" fillId="7" borderId="37" xfId="2" applyNumberFormat="1" applyFont="1" applyFill="1" applyBorder="1" applyAlignment="1" applyProtection="1">
      <alignment horizontal="right" vertical="top"/>
      <protection hidden="1"/>
    </xf>
    <xf numFmtId="0" fontId="9" fillId="7" borderId="23" xfId="0" applyFont="1" applyFill="1" applyBorder="1" applyAlignment="1" applyProtection="1">
      <alignment horizontal="right" vertical="top" wrapText="1"/>
      <protection hidden="1"/>
    </xf>
    <xf numFmtId="0" fontId="9" fillId="7" borderId="35" xfId="2" applyFont="1" applyFill="1" applyBorder="1" applyAlignment="1" applyProtection="1">
      <alignment horizontal="right" vertical="top"/>
      <protection hidden="1"/>
    </xf>
    <xf numFmtId="164" fontId="9" fillId="7" borderId="35" xfId="0" applyNumberFormat="1" applyFont="1" applyFill="1" applyBorder="1" applyAlignment="1" applyProtection="1">
      <alignment horizontal="right" vertical="top"/>
      <protection hidden="1"/>
    </xf>
    <xf numFmtId="1" fontId="10" fillId="7" borderId="35" xfId="0" applyNumberFormat="1" applyFont="1" applyFill="1" applyBorder="1" applyAlignment="1" applyProtection="1">
      <alignment horizontal="right" vertical="top"/>
      <protection locked="0" hidden="1"/>
    </xf>
    <xf numFmtId="164" fontId="10" fillId="7" borderId="35" xfId="0" applyNumberFormat="1" applyFont="1" applyFill="1" applyBorder="1" applyAlignment="1" applyProtection="1">
      <alignment horizontal="right" vertical="top"/>
      <protection hidden="1"/>
    </xf>
    <xf numFmtId="164" fontId="4" fillId="7" borderId="35" xfId="0" applyNumberFormat="1" applyFont="1" applyFill="1" applyBorder="1" applyProtection="1">
      <protection hidden="1"/>
    </xf>
    <xf numFmtId="1" fontId="7" fillId="7" borderId="35" xfId="0" applyNumberFormat="1" applyFont="1" applyFill="1" applyBorder="1" applyProtection="1">
      <protection hidden="1"/>
    </xf>
    <xf numFmtId="0" fontId="13" fillId="0" borderId="0" xfId="0" applyFont="1" applyAlignment="1" applyProtection="1">
      <alignment vertical="top" wrapText="1"/>
      <protection locked="0" hidden="1"/>
    </xf>
    <xf numFmtId="1" fontId="13" fillId="0" borderId="0" xfId="0" applyNumberFormat="1" applyFont="1" applyAlignment="1" applyProtection="1">
      <alignment horizontal="center" vertical="top" wrapText="1"/>
      <protection locked="0" hidden="1"/>
    </xf>
    <xf numFmtId="0" fontId="13" fillId="0" borderId="0" xfId="0" applyFont="1" applyAlignment="1" applyProtection="1">
      <alignment vertical="top" wrapText="1"/>
      <protection hidden="1"/>
    </xf>
    <xf numFmtId="0" fontId="13" fillId="0" borderId="0" xfId="0" applyFont="1" applyAlignment="1" applyProtection="1">
      <alignment horizontal="center" vertical="center" wrapText="1"/>
      <protection hidden="1"/>
    </xf>
    <xf numFmtId="0" fontId="13" fillId="0" borderId="0" xfId="0" applyFont="1" applyProtection="1">
      <protection hidden="1"/>
    </xf>
    <xf numFmtId="0" fontId="13" fillId="0" borderId="0" xfId="0" applyFont="1" applyAlignment="1" applyProtection="1">
      <alignment horizontal="center" vertical="top"/>
      <protection hidden="1"/>
    </xf>
    <xf numFmtId="44" fontId="9" fillId="11" borderId="34" xfId="5" applyFont="1" applyFill="1" applyBorder="1" applyAlignment="1" applyProtection="1">
      <alignment horizontal="center" vertical="center"/>
      <protection hidden="1"/>
    </xf>
    <xf numFmtId="1" fontId="14" fillId="4" borderId="23" xfId="0" applyNumberFormat="1" applyFont="1" applyFill="1" applyBorder="1" applyAlignment="1" applyProtection="1">
      <alignment horizontal="right" vertical="center"/>
      <protection hidden="1"/>
    </xf>
    <xf numFmtId="165" fontId="9" fillId="10" borderId="34" xfId="0" applyNumberFormat="1" applyFont="1" applyFill="1" applyBorder="1" applyAlignment="1" applyProtection="1">
      <alignment horizontal="right" vertical="center"/>
      <protection hidden="1"/>
    </xf>
    <xf numFmtId="0" fontId="7" fillId="11" borderId="1" xfId="0" applyFont="1" applyFill="1" applyBorder="1" applyAlignment="1" applyProtection="1">
      <alignment horizontal="center" vertical="center" wrapText="1"/>
      <protection hidden="1"/>
    </xf>
    <xf numFmtId="0" fontId="9" fillId="11" borderId="34" xfId="0" applyFont="1" applyFill="1" applyBorder="1" applyAlignment="1" applyProtection="1">
      <alignment horizontal="center" vertical="center" wrapText="1"/>
      <protection hidden="1"/>
    </xf>
    <xf numFmtId="1" fontId="14" fillId="4" borderId="39" xfId="0" applyNumberFormat="1" applyFont="1" applyFill="1" applyBorder="1" applyAlignment="1" applyProtection="1">
      <alignment horizontal="right" vertical="center"/>
      <protection hidden="1"/>
    </xf>
    <xf numFmtId="0" fontId="9" fillId="0" borderId="3" xfId="0" applyFont="1" applyBorder="1" applyAlignment="1" applyProtection="1">
      <alignment horizontal="right" vertical="center" wrapText="1"/>
      <protection hidden="1"/>
    </xf>
    <xf numFmtId="0" fontId="11" fillId="6" borderId="25" xfId="0" applyFont="1" applyFill="1" applyBorder="1" applyAlignment="1" applyProtection="1">
      <alignment horizontal="left" vertical="top" wrapText="1"/>
      <protection hidden="1"/>
    </xf>
    <xf numFmtId="0" fontId="7" fillId="4" borderId="1" xfId="0" applyFont="1" applyFill="1" applyBorder="1" applyAlignment="1" applyProtection="1">
      <alignment horizontal="center" vertical="center" wrapText="1"/>
      <protection hidden="1"/>
    </xf>
    <xf numFmtId="165" fontId="9" fillId="4" borderId="34" xfId="4" applyNumberFormat="1" applyFont="1" applyFill="1" applyBorder="1" applyAlignment="1" applyProtection="1">
      <alignment horizontal="center" vertical="center"/>
      <protection hidden="1"/>
    </xf>
    <xf numFmtId="0" fontId="7" fillId="10" borderId="1" xfId="0" applyFont="1" applyFill="1" applyBorder="1" applyAlignment="1" applyProtection="1">
      <alignment horizontal="center" vertical="center" wrapText="1"/>
      <protection hidden="1"/>
    </xf>
    <xf numFmtId="0" fontId="9" fillId="8" borderId="25" xfId="0" applyFont="1" applyFill="1" applyBorder="1" applyAlignment="1" applyProtection="1">
      <alignment horizontal="center" vertical="top" wrapText="1"/>
      <protection hidden="1"/>
    </xf>
    <xf numFmtId="0" fontId="10" fillId="8" borderId="16" xfId="0" applyFont="1" applyFill="1" applyBorder="1" applyAlignment="1" applyProtection="1">
      <alignment horizontal="left" vertical="center" wrapText="1" indent="3"/>
      <protection hidden="1"/>
    </xf>
    <xf numFmtId="0" fontId="16" fillId="0" borderId="0" xfId="0" applyFont="1" applyAlignment="1" applyProtection="1">
      <alignment horizontal="center" vertical="top"/>
      <protection hidden="1"/>
    </xf>
    <xf numFmtId="0" fontId="16" fillId="0" borderId="38" xfId="0" applyFont="1" applyBorder="1" applyAlignment="1" applyProtection="1">
      <alignment horizontal="center" vertical="top"/>
      <protection hidden="1"/>
    </xf>
    <xf numFmtId="0" fontId="11" fillId="0" borderId="0" xfId="0" applyFont="1" applyAlignment="1" applyProtection="1">
      <alignment horizontal="center" vertical="top" wrapText="1"/>
      <protection hidden="1"/>
    </xf>
    <xf numFmtId="0" fontId="7" fillId="4" borderId="1" xfId="0" applyFont="1" applyFill="1" applyBorder="1" applyAlignment="1" applyProtection="1">
      <alignment horizontal="left" vertical="center" wrapText="1" indent="1"/>
      <protection hidden="1"/>
    </xf>
    <xf numFmtId="0" fontId="10" fillId="8" borderId="34" xfId="0" applyFont="1" applyFill="1" applyBorder="1" applyAlignment="1" applyProtection="1">
      <alignment horizontal="left" vertical="center" wrapText="1" indent="13"/>
      <protection hidden="1"/>
    </xf>
    <xf numFmtId="2" fontId="4" fillId="7" borderId="24" xfId="0" applyNumberFormat="1" applyFont="1" applyFill="1" applyBorder="1" applyProtection="1">
      <protection hidden="1"/>
    </xf>
    <xf numFmtId="0" fontId="18" fillId="11" borderId="34" xfId="0" applyFont="1" applyFill="1" applyBorder="1" applyAlignment="1" applyProtection="1">
      <alignment wrapText="1"/>
      <protection hidden="1"/>
    </xf>
    <xf numFmtId="0" fontId="17" fillId="7" borderId="8" xfId="0" applyFont="1" applyFill="1" applyBorder="1" applyProtection="1">
      <protection hidden="1"/>
    </xf>
    <xf numFmtId="0" fontId="11" fillId="6" borderId="23" xfId="0" applyFont="1" applyFill="1" applyBorder="1" applyAlignment="1" applyProtection="1">
      <alignment vertical="top" wrapText="1"/>
      <protection hidden="1"/>
    </xf>
    <xf numFmtId="1" fontId="19" fillId="7" borderId="43" xfId="0" applyNumberFormat="1" applyFont="1" applyFill="1" applyBorder="1" applyAlignment="1">
      <alignment horizontal="center" vertical="top"/>
    </xf>
    <xf numFmtId="0" fontId="19" fillId="7" borderId="10" xfId="0" applyFont="1" applyFill="1" applyBorder="1" applyAlignment="1" applyProtection="1">
      <alignment vertical="top" wrapText="1"/>
      <protection hidden="1"/>
    </xf>
    <xf numFmtId="0" fontId="19" fillId="7" borderId="28" xfId="0" applyFont="1" applyFill="1" applyBorder="1" applyAlignment="1" applyProtection="1">
      <alignment horizontal="center" vertical="top"/>
      <protection hidden="1"/>
    </xf>
    <xf numFmtId="164" fontId="20" fillId="7" borderId="10" xfId="0" applyNumberFormat="1" applyFont="1" applyFill="1" applyBorder="1" applyAlignment="1" applyProtection="1">
      <alignment horizontal="center" vertical="top"/>
      <protection hidden="1"/>
    </xf>
    <xf numFmtId="2" fontId="20" fillId="7" borderId="28" xfId="0" applyNumberFormat="1" applyFont="1" applyFill="1" applyBorder="1" applyAlignment="1" applyProtection="1">
      <alignment horizontal="center" vertical="top"/>
      <protection hidden="1"/>
    </xf>
    <xf numFmtId="2" fontId="19" fillId="7" borderId="10" xfId="0" applyNumberFormat="1" applyFont="1" applyFill="1" applyBorder="1" applyAlignment="1" applyProtection="1">
      <alignment horizontal="center" vertical="top"/>
      <protection locked="0" hidden="1"/>
    </xf>
    <xf numFmtId="2" fontId="19" fillId="7" borderId="10" xfId="0" applyNumberFormat="1" applyFont="1" applyFill="1" applyBorder="1" applyAlignment="1" applyProtection="1">
      <alignment horizontal="center" vertical="top"/>
      <protection hidden="1"/>
    </xf>
    <xf numFmtId="164" fontId="21" fillId="7" borderId="19" xfId="0" applyNumberFormat="1" applyFont="1" applyFill="1" applyBorder="1" applyProtection="1">
      <protection hidden="1"/>
    </xf>
    <xf numFmtId="1" fontId="22" fillId="7" borderId="20" xfId="0" applyNumberFormat="1" applyFont="1" applyFill="1" applyBorder="1" applyProtection="1">
      <protection hidden="1"/>
    </xf>
    <xf numFmtId="2" fontId="19" fillId="7" borderId="38" xfId="5" applyNumberFormat="1" applyFont="1" applyFill="1" applyBorder="1" applyAlignment="1" applyProtection="1">
      <alignment horizontal="center" vertical="top"/>
      <protection hidden="1"/>
    </xf>
    <xf numFmtId="2" fontId="19" fillId="8" borderId="43" xfId="5" applyNumberFormat="1" applyFont="1" applyFill="1" applyBorder="1" applyAlignment="1" applyProtection="1">
      <alignment horizontal="center" vertical="top"/>
      <protection hidden="1"/>
    </xf>
    <xf numFmtId="166" fontId="23" fillId="11" borderId="7" xfId="4" applyNumberFormat="1" applyFont="1" applyFill="1" applyBorder="1" applyProtection="1">
      <protection hidden="1"/>
    </xf>
    <xf numFmtId="2" fontId="19" fillId="8" borderId="16" xfId="5" applyNumberFormat="1" applyFont="1" applyFill="1" applyBorder="1" applyAlignment="1" applyProtection="1">
      <alignment horizontal="center" vertical="top"/>
      <protection hidden="1"/>
    </xf>
    <xf numFmtId="1" fontId="19" fillId="8" borderId="28" xfId="0" applyNumberFormat="1" applyFont="1" applyFill="1" applyBorder="1" applyAlignment="1">
      <alignment horizontal="right" vertical="top"/>
    </xf>
    <xf numFmtId="0" fontId="19" fillId="11" borderId="10" xfId="0" applyFont="1" applyFill="1" applyBorder="1" applyAlignment="1" applyProtection="1">
      <alignment horizontal="center" vertical="top" wrapText="1"/>
      <protection hidden="1"/>
    </xf>
    <xf numFmtId="0" fontId="19" fillId="8" borderId="28" xfId="0" applyFont="1" applyFill="1" applyBorder="1" applyAlignment="1" applyProtection="1">
      <alignment horizontal="right" vertical="top"/>
      <protection hidden="1"/>
    </xf>
    <xf numFmtId="164" fontId="20" fillId="8" borderId="10" xfId="0" applyNumberFormat="1" applyFont="1" applyFill="1" applyBorder="1" applyAlignment="1" applyProtection="1">
      <alignment horizontal="center" vertical="top"/>
      <protection hidden="1"/>
    </xf>
    <xf numFmtId="2" fontId="20" fillId="8" borderId="28" xfId="0" applyNumberFormat="1" applyFont="1" applyFill="1" applyBorder="1" applyAlignment="1" applyProtection="1">
      <alignment horizontal="center" vertical="top"/>
      <protection hidden="1"/>
    </xf>
    <xf numFmtId="2" fontId="19" fillId="8" borderId="10" xfId="0" applyNumberFormat="1" applyFont="1" applyFill="1" applyBorder="1" applyAlignment="1" applyProtection="1">
      <alignment horizontal="center" vertical="top"/>
      <protection locked="0" hidden="1"/>
    </xf>
    <xf numFmtId="2" fontId="19" fillId="8" borderId="27" xfId="0" applyNumberFormat="1" applyFont="1" applyFill="1" applyBorder="1" applyAlignment="1" applyProtection="1">
      <alignment horizontal="center" vertical="top"/>
      <protection hidden="1"/>
    </xf>
    <xf numFmtId="164" fontId="21" fillId="2" borderId="19" xfId="0" applyNumberFormat="1" applyFont="1" applyFill="1" applyBorder="1" applyProtection="1">
      <protection hidden="1"/>
    </xf>
    <xf numFmtId="1" fontId="22" fillId="2" borderId="20" xfId="0" applyNumberFormat="1" applyFont="1" applyFill="1" applyBorder="1" applyProtection="1">
      <protection hidden="1"/>
    </xf>
    <xf numFmtId="166" fontId="23" fillId="11" borderId="10" xfId="4" applyNumberFormat="1" applyFont="1" applyFill="1" applyBorder="1" applyProtection="1">
      <protection hidden="1"/>
    </xf>
    <xf numFmtId="1" fontId="19" fillId="8" borderId="17" xfId="0" applyNumberFormat="1" applyFont="1" applyFill="1" applyBorder="1" applyAlignment="1">
      <alignment horizontal="right" vertical="top"/>
    </xf>
    <xf numFmtId="0" fontId="19" fillId="11" borderId="8" xfId="0" applyFont="1" applyFill="1" applyBorder="1" applyAlignment="1" applyProtection="1">
      <alignment horizontal="center" vertical="top" wrapText="1"/>
      <protection hidden="1"/>
    </xf>
    <xf numFmtId="0" fontId="19" fillId="8" borderId="17" xfId="0" applyFont="1" applyFill="1" applyBorder="1" applyAlignment="1" applyProtection="1">
      <alignment horizontal="right" vertical="top"/>
      <protection hidden="1"/>
    </xf>
    <xf numFmtId="164" fontId="20" fillId="8" borderId="8" xfId="0" applyNumberFormat="1" applyFont="1" applyFill="1" applyBorder="1" applyAlignment="1" applyProtection="1">
      <alignment horizontal="center" vertical="top"/>
      <protection hidden="1"/>
    </xf>
    <xf numFmtId="2" fontId="20" fillId="8" borderId="17" xfId="0" applyNumberFormat="1" applyFont="1" applyFill="1" applyBorder="1" applyAlignment="1" applyProtection="1">
      <alignment horizontal="center" vertical="top"/>
      <protection hidden="1"/>
    </xf>
    <xf numFmtId="2" fontId="19" fillId="8" borderId="8" xfId="0" applyNumberFormat="1" applyFont="1" applyFill="1" applyBorder="1" applyAlignment="1" applyProtection="1">
      <alignment horizontal="center" vertical="top"/>
      <protection locked="0" hidden="1"/>
    </xf>
    <xf numFmtId="2" fontId="19" fillId="8" borderId="18" xfId="0" applyNumberFormat="1" applyFont="1" applyFill="1" applyBorder="1" applyAlignment="1" applyProtection="1">
      <alignment horizontal="center" vertical="top"/>
      <protection hidden="1"/>
    </xf>
    <xf numFmtId="164" fontId="21" fillId="0" borderId="21" xfId="0" applyNumberFormat="1" applyFont="1" applyBorder="1" applyProtection="1">
      <protection hidden="1"/>
    </xf>
    <xf numFmtId="1" fontId="22" fillId="0" borderId="22" xfId="0" applyNumberFormat="1" applyFont="1" applyBorder="1" applyProtection="1">
      <protection hidden="1"/>
    </xf>
    <xf numFmtId="166" fontId="23" fillId="11" borderId="8" xfId="4" applyNumberFormat="1" applyFont="1" applyFill="1" applyBorder="1" applyProtection="1">
      <protection hidden="1"/>
    </xf>
    <xf numFmtId="1" fontId="19" fillId="10" borderId="6" xfId="0" applyNumberFormat="1" applyFont="1" applyFill="1" applyBorder="1" applyAlignment="1">
      <alignment horizontal="right" vertical="top"/>
    </xf>
    <xf numFmtId="0" fontId="19" fillId="11" borderId="32" xfId="0" applyFont="1" applyFill="1" applyBorder="1" applyAlignment="1" applyProtection="1">
      <alignment horizontal="center" vertical="top" wrapText="1"/>
      <protection hidden="1"/>
    </xf>
    <xf numFmtId="0" fontId="19" fillId="10" borderId="6" xfId="0" applyFont="1" applyFill="1" applyBorder="1" applyAlignment="1" applyProtection="1">
      <alignment horizontal="right" vertical="top"/>
      <protection hidden="1"/>
    </xf>
    <xf numFmtId="164" fontId="20" fillId="10" borderId="32" xfId="0" applyNumberFormat="1" applyFont="1" applyFill="1" applyBorder="1" applyAlignment="1" applyProtection="1">
      <alignment horizontal="center" vertical="top"/>
      <protection hidden="1"/>
    </xf>
    <xf numFmtId="2" fontId="20" fillId="10" borderId="6" xfId="0" applyNumberFormat="1" applyFont="1" applyFill="1" applyBorder="1" applyAlignment="1" applyProtection="1">
      <alignment horizontal="center" vertical="top"/>
      <protection hidden="1"/>
    </xf>
    <xf numFmtId="2" fontId="19" fillId="10" borderId="32" xfId="0" applyNumberFormat="1" applyFont="1" applyFill="1" applyBorder="1" applyAlignment="1" applyProtection="1">
      <alignment horizontal="center" vertical="top"/>
      <protection locked="0" hidden="1"/>
    </xf>
    <xf numFmtId="2" fontId="19" fillId="10" borderId="33" xfId="0" applyNumberFormat="1" applyFont="1" applyFill="1" applyBorder="1" applyAlignment="1" applyProtection="1">
      <alignment horizontal="center" vertical="top"/>
      <protection hidden="1"/>
    </xf>
    <xf numFmtId="164" fontId="21" fillId="0" borderId="14" xfId="0" applyNumberFormat="1" applyFont="1" applyBorder="1" applyProtection="1">
      <protection hidden="1"/>
    </xf>
    <xf numFmtId="1" fontId="22" fillId="0" borderId="15" xfId="0" applyNumberFormat="1" applyFont="1" applyBorder="1" applyProtection="1">
      <protection hidden="1"/>
    </xf>
    <xf numFmtId="2" fontId="19" fillId="10" borderId="48" xfId="5" applyNumberFormat="1" applyFont="1" applyFill="1" applyBorder="1" applyAlignment="1" applyProtection="1">
      <alignment horizontal="center" vertical="top"/>
      <protection hidden="1"/>
    </xf>
    <xf numFmtId="1" fontId="19" fillId="10" borderId="17" xfId="0" applyNumberFormat="1" applyFont="1" applyFill="1" applyBorder="1" applyAlignment="1">
      <alignment horizontal="right" vertical="top"/>
    </xf>
    <xf numFmtId="0" fontId="19" fillId="10" borderId="17" xfId="0" applyFont="1" applyFill="1" applyBorder="1" applyAlignment="1" applyProtection="1">
      <alignment horizontal="right" vertical="top"/>
      <protection hidden="1"/>
    </xf>
    <xf numFmtId="164" fontId="20" fillId="10" borderId="8" xfId="0" applyNumberFormat="1" applyFont="1" applyFill="1" applyBorder="1" applyAlignment="1" applyProtection="1">
      <alignment horizontal="center" vertical="top"/>
      <protection hidden="1"/>
    </xf>
    <xf numFmtId="2" fontId="20" fillId="10" borderId="17" xfId="0" applyNumberFormat="1" applyFont="1" applyFill="1" applyBorder="1" applyAlignment="1" applyProtection="1">
      <alignment horizontal="center" vertical="top"/>
      <protection hidden="1"/>
    </xf>
    <xf numFmtId="2" fontId="19" fillId="10" borderId="8" xfId="0" applyNumberFormat="1" applyFont="1" applyFill="1" applyBorder="1" applyAlignment="1" applyProtection="1">
      <alignment horizontal="center" vertical="top"/>
      <protection locked="0" hidden="1"/>
    </xf>
    <xf numFmtId="2" fontId="19" fillId="10" borderId="18" xfId="0" applyNumberFormat="1" applyFont="1" applyFill="1" applyBorder="1" applyAlignment="1" applyProtection="1">
      <alignment horizontal="center" vertical="top"/>
      <protection hidden="1"/>
    </xf>
    <xf numFmtId="164" fontId="21" fillId="0" borderId="2" xfId="0" applyNumberFormat="1" applyFont="1" applyBorder="1" applyProtection="1">
      <protection hidden="1"/>
    </xf>
    <xf numFmtId="1" fontId="22" fillId="0" borderId="3" xfId="0" applyNumberFormat="1" applyFont="1" applyBorder="1" applyProtection="1">
      <protection hidden="1"/>
    </xf>
    <xf numFmtId="2" fontId="19" fillId="10" borderId="16" xfId="5" applyNumberFormat="1" applyFont="1" applyFill="1" applyBorder="1" applyAlignment="1" applyProtection="1">
      <alignment horizontal="center" vertical="top"/>
      <protection hidden="1"/>
    </xf>
    <xf numFmtId="2" fontId="19" fillId="8" borderId="49" xfId="5" applyNumberFormat="1" applyFont="1" applyFill="1" applyBorder="1" applyAlignment="1" applyProtection="1">
      <alignment horizontal="center" vertical="top"/>
      <protection hidden="1"/>
    </xf>
    <xf numFmtId="1" fontId="19" fillId="10" borderId="28" xfId="1" applyNumberFormat="1" applyFont="1" applyFill="1" applyBorder="1" applyAlignment="1" applyProtection="1">
      <alignment horizontal="right" vertical="top"/>
    </xf>
    <xf numFmtId="1" fontId="19" fillId="11" borderId="10" xfId="1" applyNumberFormat="1" applyFont="1" applyFill="1" applyBorder="1" applyAlignment="1" applyProtection="1">
      <alignment horizontal="center" vertical="top"/>
    </xf>
    <xf numFmtId="0" fontId="19" fillId="10" borderId="28" xfId="0" applyFont="1" applyFill="1" applyBorder="1" applyAlignment="1" applyProtection="1">
      <alignment horizontal="right" vertical="top" wrapText="1"/>
      <protection hidden="1"/>
    </xf>
    <xf numFmtId="164" fontId="20" fillId="10" borderId="10" xfId="0" applyNumberFormat="1" applyFont="1" applyFill="1" applyBorder="1" applyAlignment="1" applyProtection="1">
      <alignment horizontal="center" vertical="top"/>
      <protection hidden="1"/>
    </xf>
    <xf numFmtId="2" fontId="20" fillId="10" borderId="28" xfId="0" applyNumberFormat="1" applyFont="1" applyFill="1" applyBorder="1" applyAlignment="1" applyProtection="1">
      <alignment horizontal="center" vertical="top"/>
      <protection hidden="1"/>
    </xf>
    <xf numFmtId="2" fontId="19" fillId="10" borderId="10" xfId="0" applyNumberFormat="1" applyFont="1" applyFill="1" applyBorder="1" applyAlignment="1" applyProtection="1">
      <alignment horizontal="center" vertical="top"/>
      <protection locked="0" hidden="1"/>
    </xf>
    <xf numFmtId="2" fontId="19" fillId="10" borderId="27" xfId="0" applyNumberFormat="1" applyFont="1" applyFill="1" applyBorder="1" applyAlignment="1" applyProtection="1">
      <alignment horizontal="center" vertical="top"/>
      <protection hidden="1"/>
    </xf>
    <xf numFmtId="2" fontId="19" fillId="10" borderId="43" xfId="5" applyNumberFormat="1" applyFont="1" applyFill="1" applyBorder="1" applyAlignment="1" applyProtection="1">
      <alignment horizontal="center" vertical="top"/>
      <protection hidden="1"/>
    </xf>
    <xf numFmtId="1" fontId="19" fillId="10" borderId="28" xfId="0" applyNumberFormat="1" applyFont="1" applyFill="1" applyBorder="1" applyAlignment="1">
      <alignment horizontal="right" vertical="top"/>
    </xf>
    <xf numFmtId="0" fontId="19" fillId="10" borderId="28" xfId="0" applyFont="1" applyFill="1" applyBorder="1" applyAlignment="1" applyProtection="1">
      <alignment horizontal="right" vertical="top"/>
      <protection hidden="1"/>
    </xf>
    <xf numFmtId="0" fontId="19" fillId="8" borderId="28" xfId="0" applyFont="1" applyFill="1" applyBorder="1" applyAlignment="1" applyProtection="1">
      <alignment horizontal="right" vertical="top" wrapText="1"/>
      <protection hidden="1"/>
    </xf>
    <xf numFmtId="2" fontId="19" fillId="10" borderId="10" xfId="0" applyNumberFormat="1" applyFont="1" applyFill="1" applyBorder="1" applyAlignment="1" applyProtection="1">
      <alignment horizontal="center" vertical="top"/>
      <protection hidden="1"/>
    </xf>
    <xf numFmtId="164" fontId="22" fillId="0" borderId="2" xfId="0" applyNumberFormat="1" applyFont="1" applyBorder="1" applyProtection="1">
      <protection hidden="1"/>
    </xf>
    <xf numFmtId="166" fontId="23" fillId="11" borderId="10" xfId="4" applyNumberFormat="1" applyFont="1" applyFill="1" applyBorder="1" applyAlignment="1" applyProtection="1">
      <alignment horizontal="right"/>
      <protection hidden="1"/>
    </xf>
    <xf numFmtId="1" fontId="19" fillId="10" borderId="0" xfId="0" applyNumberFormat="1" applyFont="1" applyFill="1" applyAlignment="1">
      <alignment horizontal="right" vertical="top"/>
    </xf>
    <xf numFmtId="0" fontId="19" fillId="11" borderId="7" xfId="0" applyFont="1" applyFill="1" applyBorder="1" applyAlignment="1" applyProtection="1">
      <alignment horizontal="center" vertical="top" wrapText="1"/>
      <protection hidden="1"/>
    </xf>
    <xf numFmtId="0" fontId="19" fillId="10" borderId="0" xfId="0" applyFont="1" applyFill="1" applyAlignment="1" applyProtection="1">
      <alignment horizontal="right" vertical="top"/>
      <protection hidden="1"/>
    </xf>
    <xf numFmtId="164" fontId="20" fillId="10" borderId="7" xfId="0" applyNumberFormat="1" applyFont="1" applyFill="1" applyBorder="1" applyAlignment="1" applyProtection="1">
      <alignment horizontal="center" vertical="top"/>
      <protection hidden="1"/>
    </xf>
    <xf numFmtId="2" fontId="20" fillId="10" borderId="0" xfId="0" applyNumberFormat="1" applyFont="1" applyFill="1" applyAlignment="1" applyProtection="1">
      <alignment horizontal="center" vertical="top"/>
      <protection hidden="1"/>
    </xf>
    <xf numFmtId="2" fontId="19" fillId="10" borderId="7" xfId="0" applyNumberFormat="1" applyFont="1" applyFill="1" applyBorder="1" applyAlignment="1" applyProtection="1">
      <alignment horizontal="center" vertical="top"/>
      <protection locked="0" hidden="1"/>
    </xf>
    <xf numFmtId="2" fontId="19" fillId="10" borderId="29" xfId="0" applyNumberFormat="1" applyFont="1" applyFill="1" applyBorder="1" applyAlignment="1" applyProtection="1">
      <alignment horizontal="center" vertical="top"/>
      <protection hidden="1"/>
    </xf>
    <xf numFmtId="164" fontId="21" fillId="0" borderId="30" xfId="0" applyNumberFormat="1" applyFont="1" applyBorder="1" applyProtection="1">
      <protection hidden="1"/>
    </xf>
    <xf numFmtId="1" fontId="22" fillId="0" borderId="9" xfId="0" applyNumberFormat="1" applyFont="1" applyBorder="1" applyProtection="1">
      <protection hidden="1"/>
    </xf>
    <xf numFmtId="2" fontId="19" fillId="10" borderId="49" xfId="5" applyNumberFormat="1" applyFont="1" applyFill="1" applyBorder="1" applyAlignment="1" applyProtection="1">
      <alignment horizontal="center" vertical="top"/>
      <protection hidden="1"/>
    </xf>
    <xf numFmtId="164" fontId="21" fillId="0" borderId="19" xfId="0" applyNumberFormat="1" applyFont="1" applyBorder="1" applyProtection="1">
      <protection hidden="1"/>
    </xf>
    <xf numFmtId="1" fontId="22" fillId="0" borderId="20" xfId="0" applyNumberFormat="1" applyFont="1" applyBorder="1" applyProtection="1">
      <protection hidden="1"/>
    </xf>
    <xf numFmtId="0" fontId="19" fillId="8" borderId="17" xfId="0" applyFont="1" applyFill="1" applyBorder="1" applyAlignment="1" applyProtection="1">
      <alignment horizontal="right" vertical="top" wrapText="1"/>
      <protection hidden="1"/>
    </xf>
    <xf numFmtId="1" fontId="19" fillId="10" borderId="10" xfId="0" applyNumberFormat="1" applyFont="1" applyFill="1" applyBorder="1" applyAlignment="1">
      <alignment horizontal="right" vertical="top"/>
    </xf>
    <xf numFmtId="164" fontId="21" fillId="10" borderId="19" xfId="0" applyNumberFormat="1" applyFont="1" applyFill="1" applyBorder="1" applyProtection="1">
      <protection hidden="1"/>
    </xf>
    <xf numFmtId="1" fontId="22" fillId="10" borderId="20" xfId="0" applyNumberFormat="1" applyFont="1" applyFill="1" applyBorder="1" applyProtection="1">
      <protection hidden="1"/>
    </xf>
    <xf numFmtId="0" fontId="19" fillId="10" borderId="17" xfId="0" applyFont="1" applyFill="1" applyBorder="1" applyAlignment="1" applyProtection="1">
      <alignment horizontal="right" vertical="top" wrapText="1"/>
      <protection hidden="1"/>
    </xf>
    <xf numFmtId="164" fontId="21" fillId="10" borderId="46" xfId="0" applyNumberFormat="1" applyFont="1" applyFill="1" applyBorder="1" applyProtection="1">
      <protection hidden="1"/>
    </xf>
    <xf numFmtId="1" fontId="22" fillId="10" borderId="47" xfId="0" applyNumberFormat="1" applyFont="1" applyFill="1" applyBorder="1" applyProtection="1">
      <protection hidden="1"/>
    </xf>
    <xf numFmtId="1" fontId="19" fillId="8" borderId="43" xfId="0" applyNumberFormat="1" applyFont="1" applyFill="1" applyBorder="1" applyAlignment="1">
      <alignment horizontal="right" vertical="top"/>
    </xf>
    <xf numFmtId="1" fontId="19" fillId="8" borderId="0" xfId="0" applyNumberFormat="1" applyFont="1" applyFill="1" applyAlignment="1">
      <alignment horizontal="right" vertical="top"/>
    </xf>
    <xf numFmtId="0" fontId="19" fillId="8" borderId="0" xfId="0" applyFont="1" applyFill="1" applyAlignment="1" applyProtection="1">
      <alignment horizontal="right" vertical="top" wrapText="1"/>
      <protection hidden="1"/>
    </xf>
    <xf numFmtId="164" fontId="20" fillId="8" borderId="7" xfId="0" applyNumberFormat="1" applyFont="1" applyFill="1" applyBorder="1" applyAlignment="1" applyProtection="1">
      <alignment horizontal="center" vertical="top"/>
      <protection hidden="1"/>
    </xf>
    <xf numFmtId="2" fontId="20" fillId="8" borderId="0" xfId="0" applyNumberFormat="1" applyFont="1" applyFill="1" applyAlignment="1" applyProtection="1">
      <alignment horizontal="center" vertical="top"/>
      <protection hidden="1"/>
    </xf>
    <xf numFmtId="2" fontId="19" fillId="8" borderId="7" xfId="0" applyNumberFormat="1" applyFont="1" applyFill="1" applyBorder="1" applyAlignment="1" applyProtection="1">
      <alignment horizontal="center" vertical="top"/>
      <protection locked="0" hidden="1"/>
    </xf>
    <xf numFmtId="2" fontId="19" fillId="8" borderId="29" xfId="0" applyNumberFormat="1" applyFont="1" applyFill="1" applyBorder="1" applyAlignment="1" applyProtection="1">
      <alignment horizontal="center" vertical="top"/>
      <protection hidden="1"/>
    </xf>
    <xf numFmtId="0" fontId="19" fillId="9" borderId="0" xfId="0" applyFont="1" applyFill="1" applyAlignment="1" applyProtection="1">
      <alignment horizontal="right" vertical="top"/>
      <protection hidden="1"/>
    </xf>
    <xf numFmtId="164" fontId="19" fillId="8" borderId="34" xfId="0" applyNumberFormat="1" applyFont="1" applyFill="1" applyBorder="1" applyAlignment="1" applyProtection="1">
      <alignment horizontal="center" vertical="top"/>
      <protection hidden="1"/>
    </xf>
    <xf numFmtId="2" fontId="19" fillId="8" borderId="34" xfId="0" applyNumberFormat="1" applyFont="1" applyFill="1" applyBorder="1" applyAlignment="1" applyProtection="1">
      <alignment horizontal="center" vertical="top"/>
      <protection hidden="1"/>
    </xf>
    <xf numFmtId="43" fontId="19" fillId="8" borderId="34" xfId="4" applyFont="1" applyFill="1" applyBorder="1" applyAlignment="1" applyProtection="1">
      <alignment horizontal="center" vertical="top"/>
      <protection locked="0" hidden="1"/>
    </xf>
    <xf numFmtId="164" fontId="19" fillId="8" borderId="0" xfId="0" applyNumberFormat="1" applyFont="1" applyFill="1" applyAlignment="1" applyProtection="1">
      <alignment horizontal="center" vertical="top"/>
      <protection hidden="1"/>
    </xf>
    <xf numFmtId="2" fontId="19" fillId="8" borderId="7" xfId="0" applyNumberFormat="1" applyFont="1" applyFill="1" applyBorder="1" applyAlignment="1" applyProtection="1">
      <alignment horizontal="center" vertical="top"/>
      <protection hidden="1"/>
    </xf>
    <xf numFmtId="43" fontId="19" fillId="8" borderId="7" xfId="4" applyFont="1" applyFill="1" applyBorder="1" applyAlignment="1" applyProtection="1">
      <alignment horizontal="center" vertical="top"/>
      <protection locked="0" hidden="1"/>
    </xf>
    <xf numFmtId="164" fontId="21" fillId="8" borderId="31" xfId="0" applyNumberFormat="1" applyFont="1" applyFill="1" applyBorder="1" applyProtection="1">
      <protection hidden="1"/>
    </xf>
    <xf numFmtId="1" fontId="22" fillId="8" borderId="11" xfId="0" applyNumberFormat="1" applyFont="1" applyFill="1" applyBorder="1" applyProtection="1">
      <protection hidden="1"/>
    </xf>
    <xf numFmtId="0" fontId="4" fillId="7" borderId="0" xfId="0" applyFont="1" applyFill="1" applyProtection="1">
      <protection hidden="1"/>
    </xf>
    <xf numFmtId="1" fontId="19" fillId="7" borderId="44" xfId="0" applyNumberFormat="1" applyFont="1" applyFill="1" applyBorder="1" applyAlignment="1">
      <alignment horizontal="center" vertical="top"/>
    </xf>
    <xf numFmtId="0" fontId="19" fillId="7" borderId="40" xfId="0" applyFont="1" applyFill="1" applyBorder="1" applyAlignment="1" applyProtection="1">
      <alignment vertical="top" wrapText="1"/>
      <protection hidden="1"/>
    </xf>
    <xf numFmtId="0" fontId="19" fillId="7" borderId="4" xfId="0" applyFont="1" applyFill="1" applyBorder="1" applyAlignment="1" applyProtection="1">
      <alignment horizontal="center" vertical="top"/>
      <protection hidden="1"/>
    </xf>
    <xf numFmtId="164" fontId="20" fillId="7" borderId="40" xfId="0" applyNumberFormat="1" applyFont="1" applyFill="1" applyBorder="1" applyAlignment="1" applyProtection="1">
      <alignment horizontal="center" vertical="top"/>
      <protection hidden="1"/>
    </xf>
    <xf numFmtId="2" fontId="20" fillId="7" borderId="4" xfId="0" applyNumberFormat="1" applyFont="1" applyFill="1" applyBorder="1" applyAlignment="1" applyProtection="1">
      <alignment horizontal="center" vertical="top"/>
      <protection hidden="1"/>
    </xf>
    <xf numFmtId="2" fontId="19" fillId="7" borderId="40" xfId="0" applyNumberFormat="1" applyFont="1" applyFill="1" applyBorder="1" applyAlignment="1" applyProtection="1">
      <alignment horizontal="center" vertical="top"/>
      <protection locked="0" hidden="1"/>
    </xf>
    <xf numFmtId="2" fontId="19" fillId="7" borderId="40" xfId="0" applyNumberFormat="1" applyFont="1" applyFill="1" applyBorder="1" applyAlignment="1" applyProtection="1">
      <alignment horizontal="center" vertical="top"/>
      <protection hidden="1"/>
    </xf>
    <xf numFmtId="164" fontId="21" fillId="7" borderId="2" xfId="0" applyNumberFormat="1" applyFont="1" applyFill="1" applyBorder="1" applyProtection="1">
      <protection hidden="1"/>
    </xf>
    <xf numFmtId="1" fontId="22" fillId="7" borderId="3" xfId="0" applyNumberFormat="1" applyFont="1" applyFill="1" applyBorder="1" applyProtection="1">
      <protection hidden="1"/>
    </xf>
    <xf numFmtId="2" fontId="19" fillId="7" borderId="43" xfId="5" applyNumberFormat="1" applyFont="1" applyFill="1" applyBorder="1" applyAlignment="1" applyProtection="1">
      <alignment horizontal="center" vertical="top"/>
      <protection hidden="1"/>
    </xf>
    <xf numFmtId="166" fontId="23" fillId="7" borderId="7" xfId="4" applyNumberFormat="1" applyFont="1" applyFill="1" applyBorder="1" applyProtection="1">
      <protection hidden="1"/>
    </xf>
    <xf numFmtId="166" fontId="23" fillId="12" borderId="34" xfId="4" applyNumberFormat="1" applyFont="1" applyFill="1" applyBorder="1" applyProtection="1">
      <protection hidden="1"/>
    </xf>
    <xf numFmtId="164" fontId="21" fillId="10" borderId="2" xfId="0" applyNumberFormat="1" applyFont="1" applyFill="1" applyBorder="1" applyProtection="1">
      <protection hidden="1"/>
    </xf>
    <xf numFmtId="1" fontId="22" fillId="10" borderId="3" xfId="0" applyNumberFormat="1" applyFont="1" applyFill="1" applyBorder="1" applyProtection="1">
      <protection hidden="1"/>
    </xf>
    <xf numFmtId="164" fontId="21" fillId="8" borderId="2" xfId="0" applyNumberFormat="1" applyFont="1" applyFill="1" applyBorder="1" applyProtection="1">
      <protection hidden="1"/>
    </xf>
    <xf numFmtId="1" fontId="22" fillId="8" borderId="3" xfId="0" applyNumberFormat="1" applyFont="1" applyFill="1" applyBorder="1" applyProtection="1">
      <protection hidden="1"/>
    </xf>
    <xf numFmtId="0" fontId="19" fillId="6" borderId="24" xfId="0" applyFont="1" applyFill="1" applyBorder="1" applyAlignment="1" applyProtection="1">
      <alignment horizontal="center" vertical="top" wrapText="1"/>
      <protection hidden="1"/>
    </xf>
    <xf numFmtId="0" fontId="19" fillId="6" borderId="26" xfId="0" applyFont="1" applyFill="1" applyBorder="1" applyAlignment="1" applyProtection="1">
      <alignment horizontal="center" vertical="top" wrapText="1"/>
      <protection hidden="1"/>
    </xf>
    <xf numFmtId="0" fontId="24" fillId="6" borderId="24" xfId="0" applyFont="1" applyFill="1" applyBorder="1" applyAlignment="1" applyProtection="1">
      <alignment horizontal="center" vertical="top" wrapText="1"/>
      <protection hidden="1"/>
    </xf>
    <xf numFmtId="0" fontId="24" fillId="6" borderId="26" xfId="0" applyFont="1" applyFill="1" applyBorder="1" applyAlignment="1" applyProtection="1">
      <alignment horizontal="center" vertical="top" wrapText="1"/>
      <protection hidden="1"/>
    </xf>
    <xf numFmtId="1" fontId="11" fillId="6" borderId="47" xfId="0" applyNumberFormat="1" applyFont="1" applyFill="1" applyBorder="1" applyAlignment="1" applyProtection="1">
      <alignment horizontal="center" vertical="top"/>
      <protection hidden="1"/>
    </xf>
    <xf numFmtId="1" fontId="11" fillId="6" borderId="17" xfId="0" applyNumberFormat="1" applyFont="1" applyFill="1" applyBorder="1" applyAlignment="1" applyProtection="1">
      <alignment horizontal="center" vertical="top"/>
      <protection hidden="1"/>
    </xf>
    <xf numFmtId="1" fontId="11" fillId="6" borderId="18" xfId="0" applyNumberFormat="1" applyFont="1" applyFill="1" applyBorder="1" applyAlignment="1" applyProtection="1">
      <alignment horizontal="center" vertical="top"/>
      <protection hidden="1"/>
    </xf>
    <xf numFmtId="0" fontId="10" fillId="0" borderId="0" xfId="0" applyFont="1" applyAlignment="1" applyProtection="1">
      <alignment horizontal="center" vertical="top"/>
      <protection hidden="1"/>
    </xf>
    <xf numFmtId="0" fontId="6" fillId="5" borderId="6" xfId="0" applyFont="1" applyFill="1" applyBorder="1" applyAlignment="1" applyProtection="1">
      <alignment horizontal="left"/>
      <protection hidden="1"/>
    </xf>
    <xf numFmtId="0" fontId="6" fillId="5" borderId="4" xfId="0" applyFont="1" applyFill="1" applyBorder="1" applyAlignment="1" applyProtection="1">
      <alignment horizontal="left"/>
      <protection hidden="1"/>
    </xf>
    <xf numFmtId="1" fontId="6" fillId="5" borderId="36" xfId="0" applyNumberFormat="1" applyFont="1" applyFill="1" applyBorder="1" applyAlignment="1" applyProtection="1">
      <alignment horizontal="left"/>
      <protection locked="0" hidden="1"/>
    </xf>
    <xf numFmtId="0" fontId="10" fillId="10" borderId="12" xfId="0" applyFont="1" applyFill="1" applyBorder="1" applyAlignment="1">
      <alignment horizontal="right" vertical="center" indent="5"/>
    </xf>
    <xf numFmtId="0" fontId="10" fillId="10" borderId="8" xfId="0" applyFont="1" applyFill="1" applyBorder="1" applyAlignment="1">
      <alignment horizontal="right" vertical="center" indent="5"/>
    </xf>
    <xf numFmtId="0" fontId="10" fillId="8" borderId="12" xfId="0" applyFont="1" applyFill="1" applyBorder="1" applyAlignment="1">
      <alignment horizontal="right" vertical="center" indent="5"/>
    </xf>
    <xf numFmtId="0" fontId="10" fillId="8" borderId="8" xfId="0" applyFont="1" applyFill="1" applyBorder="1" applyAlignment="1">
      <alignment horizontal="right" vertical="center" indent="5"/>
    </xf>
    <xf numFmtId="0" fontId="10" fillId="10" borderId="12" xfId="0" applyFont="1" applyFill="1" applyBorder="1" applyAlignment="1" applyProtection="1">
      <alignment horizontal="right" vertical="center" wrapText="1" indent="5"/>
      <protection hidden="1"/>
    </xf>
    <xf numFmtId="0" fontId="10" fillId="10" borderId="8" xfId="0" applyFont="1" applyFill="1" applyBorder="1" applyAlignment="1" applyProtection="1">
      <alignment horizontal="right" vertical="center" wrapText="1" indent="5"/>
      <protection hidden="1"/>
    </xf>
    <xf numFmtId="0" fontId="10" fillId="8" borderId="12" xfId="0" applyFont="1" applyFill="1" applyBorder="1" applyAlignment="1" applyProtection="1">
      <alignment horizontal="center" vertical="center" wrapText="1"/>
      <protection hidden="1"/>
    </xf>
    <xf numFmtId="0" fontId="10" fillId="8" borderId="8" xfId="0" applyFont="1" applyFill="1" applyBorder="1" applyAlignment="1" applyProtection="1">
      <alignment horizontal="center" vertical="center" wrapText="1"/>
      <protection hidden="1"/>
    </xf>
    <xf numFmtId="0" fontId="10" fillId="10" borderId="7" xfId="0" applyFont="1" applyFill="1" applyBorder="1" applyAlignment="1" applyProtection="1">
      <alignment horizontal="right" vertical="center" wrapText="1" indent="5"/>
      <protection hidden="1"/>
    </xf>
    <xf numFmtId="0" fontId="10" fillId="8" borderId="12" xfId="0" applyFont="1" applyFill="1" applyBorder="1" applyAlignment="1" applyProtection="1">
      <alignment horizontal="right" vertical="center" wrapText="1" indent="5"/>
      <protection hidden="1"/>
    </xf>
    <xf numFmtId="0" fontId="10" fillId="8" borderId="8" xfId="0" applyFont="1" applyFill="1" applyBorder="1" applyAlignment="1" applyProtection="1">
      <alignment horizontal="right" vertical="center" wrapText="1" indent="5"/>
      <protection hidden="1"/>
    </xf>
    <xf numFmtId="0" fontId="19" fillId="11" borderId="41" xfId="0" applyFont="1" applyFill="1" applyBorder="1" applyAlignment="1" applyProtection="1">
      <alignment vertical="top" wrapText="1"/>
      <protection hidden="1"/>
    </xf>
    <xf numFmtId="0" fontId="19" fillId="11" borderId="42" xfId="0" applyFont="1" applyFill="1" applyBorder="1" applyAlignment="1" applyProtection="1">
      <alignment horizontal="center" vertical="top"/>
      <protection hidden="1"/>
    </xf>
    <xf numFmtId="166" fontId="23" fillId="11" borderId="34" xfId="4" applyNumberFormat="1" applyFont="1" applyFill="1" applyBorder="1" applyProtection="1">
      <protection hidden="1"/>
    </xf>
    <xf numFmtId="164" fontId="20" fillId="8" borderId="41" xfId="0" applyNumberFormat="1" applyFont="1" applyFill="1" applyBorder="1" applyAlignment="1" applyProtection="1">
      <alignment horizontal="center" vertical="top"/>
      <protection hidden="1"/>
    </xf>
    <xf numFmtId="2" fontId="20" fillId="8" borderId="42" xfId="0" applyNumberFormat="1" applyFont="1" applyFill="1" applyBorder="1" applyAlignment="1" applyProtection="1">
      <alignment horizontal="center" vertical="top"/>
      <protection hidden="1"/>
    </xf>
    <xf numFmtId="2" fontId="19" fillId="8" borderId="41" xfId="0" applyNumberFormat="1" applyFont="1" applyFill="1" applyBorder="1" applyAlignment="1" applyProtection="1">
      <alignment horizontal="center" vertical="top"/>
      <protection locked="0" hidden="1"/>
    </xf>
    <xf numFmtId="2" fontId="19" fillId="8" borderId="41" xfId="0" applyNumberFormat="1" applyFont="1" applyFill="1" applyBorder="1" applyAlignment="1" applyProtection="1">
      <alignment horizontal="center" vertical="top"/>
      <protection hidden="1"/>
    </xf>
    <xf numFmtId="164" fontId="21" fillId="8" borderId="21" xfId="0" applyNumberFormat="1" applyFont="1" applyFill="1" applyBorder="1" applyProtection="1">
      <protection hidden="1"/>
    </xf>
    <xf numFmtId="1" fontId="22" fillId="8" borderId="22" xfId="0" applyNumberFormat="1" applyFont="1" applyFill="1" applyBorder="1" applyProtection="1">
      <protection hidden="1"/>
    </xf>
    <xf numFmtId="1" fontId="19" fillId="8" borderId="45" xfId="0" applyNumberFormat="1" applyFont="1" applyFill="1" applyBorder="1" applyAlignment="1">
      <alignment horizontal="center" vertical="top"/>
    </xf>
    <xf numFmtId="0" fontId="4" fillId="0" borderId="0" xfId="0" applyFont="1" applyFill="1" applyProtection="1">
      <protection hidden="1"/>
    </xf>
    <xf numFmtId="164" fontId="21" fillId="0" borderId="39" xfId="0" applyNumberFormat="1" applyFont="1" applyBorder="1" applyProtection="1">
      <protection hidden="1"/>
    </xf>
    <xf numFmtId="1" fontId="22" fillId="0" borderId="23" xfId="0" applyNumberFormat="1" applyFont="1" applyBorder="1" applyProtection="1">
      <protection hidden="1"/>
    </xf>
    <xf numFmtId="2" fontId="19" fillId="8" borderId="34" xfId="5" applyNumberFormat="1" applyFont="1" applyFill="1" applyBorder="1" applyAlignment="1" applyProtection="1">
      <alignment horizontal="center" vertical="top"/>
      <protection hidden="1"/>
    </xf>
  </cellXfs>
  <cellStyles count="6">
    <cellStyle name="Гиперссылка" xfId="1" builtinId="8"/>
    <cellStyle name="Денежный" xfId="5" builtinId="4"/>
    <cellStyle name="Обычный" xfId="0" builtinId="0"/>
    <cellStyle name="Обычный 4" xfId="2" xr:uid="{00000000-0005-0000-0000-000002000000}"/>
    <cellStyle name="Обычный 5" xfId="3" xr:uid="{00000000-0005-0000-0000-000003000000}"/>
    <cellStyle name="Финансовый" xfId="4" builtinId="3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1543002</xdr:colOff>
      <xdr:row>6</xdr:row>
      <xdr:rowOff>714374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544793B6-817D-BC4F-5C69-F03EFD9173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43002" cy="17430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6"/>
  <sheetViews>
    <sheetView tabSelected="1" zoomScaleNormal="100" workbookViewId="0">
      <pane xSplit="2" ySplit="7" topLeftCell="C50" activePane="bottomRight" state="frozen"/>
      <selection pane="topRight" activeCell="C1" sqref="C1"/>
      <selection pane="bottomLeft" activeCell="A5" sqref="A5"/>
      <selection pane="bottomRight" activeCell="P7" sqref="P7"/>
    </sheetView>
  </sheetViews>
  <sheetFormatPr defaultColWidth="11.42578125" defaultRowHeight="13.5" x14ac:dyDescent="0.3"/>
  <cols>
    <col min="1" max="1" width="11.42578125" style="2" hidden="1" customWidth="1"/>
    <col min="2" max="2" width="50.7109375" style="5" customWidth="1"/>
    <col min="3" max="3" width="6.7109375" style="23" customWidth="1"/>
    <col min="4" max="4" width="7.7109375" style="5" customWidth="1"/>
    <col min="5" max="5" width="10.140625" style="14" hidden="1" customWidth="1"/>
    <col min="6" max="6" width="15.7109375" style="2" customWidth="1"/>
    <col min="7" max="8" width="10.7109375" style="2" customWidth="1"/>
    <col min="9" max="9" width="15.7109375" style="16" customWidth="1"/>
    <col min="10" max="10" width="8.140625" style="2" hidden="1" customWidth="1"/>
    <col min="11" max="11" width="8.42578125" style="2" hidden="1" customWidth="1"/>
    <col min="12" max="12" width="15.7109375" style="2" customWidth="1"/>
    <col min="13" max="13" width="17.7109375" style="2" customWidth="1"/>
    <col min="14" max="16384" width="11.42578125" style="2"/>
  </cols>
  <sheetData>
    <row r="1" spans="1:14" ht="21" customHeight="1" x14ac:dyDescent="0.3">
      <c r="B1" s="18"/>
      <c r="C1" s="22"/>
      <c r="D1" s="33" t="s">
        <v>79</v>
      </c>
      <c r="E1" s="33"/>
      <c r="F1" s="33"/>
      <c r="G1" s="33"/>
      <c r="H1" s="33"/>
      <c r="I1" s="24"/>
    </row>
    <row r="2" spans="1:14" ht="14.25" customHeight="1" x14ac:dyDescent="0.3">
      <c r="B2" s="19" t="s">
        <v>23</v>
      </c>
      <c r="C2" s="222"/>
      <c r="D2" s="222"/>
      <c r="E2" s="222"/>
      <c r="F2" s="222"/>
      <c r="G2" s="222"/>
      <c r="H2" s="222"/>
      <c r="I2" s="222"/>
      <c r="J2" s="222"/>
      <c r="K2" s="222"/>
      <c r="L2" s="222"/>
    </row>
    <row r="3" spans="1:14" ht="14.25" customHeight="1" x14ac:dyDescent="0.3">
      <c r="B3" s="19" t="s">
        <v>21</v>
      </c>
      <c r="C3" s="223"/>
      <c r="D3" s="223"/>
      <c r="E3" s="223"/>
      <c r="F3" s="223"/>
      <c r="G3" s="223"/>
      <c r="H3" s="223"/>
      <c r="I3" s="223"/>
      <c r="J3" s="223"/>
      <c r="K3" s="223"/>
      <c r="L3" s="223"/>
    </row>
    <row r="4" spans="1:14" ht="14.25" customHeight="1" x14ac:dyDescent="0.3">
      <c r="B4" s="19" t="s">
        <v>22</v>
      </c>
      <c r="C4" s="223"/>
      <c r="D4" s="223"/>
      <c r="E4" s="223"/>
      <c r="F4" s="223"/>
      <c r="G4" s="223"/>
      <c r="H4" s="223"/>
      <c r="I4" s="223"/>
      <c r="J4" s="223"/>
      <c r="K4" s="223"/>
      <c r="L4" s="223"/>
    </row>
    <row r="5" spans="1:14" s="3" customFormat="1" ht="14.25" customHeight="1" x14ac:dyDescent="0.3">
      <c r="B5" s="20" t="s">
        <v>74</v>
      </c>
      <c r="C5" s="224"/>
      <c r="D5" s="224"/>
      <c r="E5" s="224"/>
      <c r="F5" s="224"/>
      <c r="G5" s="224"/>
      <c r="H5" s="224"/>
      <c r="I5" s="224"/>
      <c r="J5" s="224"/>
      <c r="K5" s="224"/>
      <c r="L5" s="224"/>
    </row>
    <row r="6" spans="1:14" ht="3" customHeight="1" thickBot="1" x14ac:dyDescent="0.35"/>
    <row r="7" spans="1:14" s="5" customFormat="1" ht="59.25" customHeight="1" thickBot="1" x14ac:dyDescent="0.4">
      <c r="A7" s="4" t="s">
        <v>20</v>
      </c>
      <c r="B7" s="79" t="s">
        <v>75</v>
      </c>
      <c r="C7" s="41" t="s">
        <v>70</v>
      </c>
      <c r="D7" s="38" t="s">
        <v>68</v>
      </c>
      <c r="E7" s="13" t="s">
        <v>31</v>
      </c>
      <c r="F7" s="83" t="s">
        <v>40</v>
      </c>
      <c r="G7" s="89" t="s">
        <v>76</v>
      </c>
      <c r="H7" s="76" t="s">
        <v>67</v>
      </c>
      <c r="I7" s="81" t="s">
        <v>77</v>
      </c>
      <c r="J7" s="4" t="s">
        <v>13</v>
      </c>
      <c r="K7" s="4" t="s">
        <v>12</v>
      </c>
      <c r="L7" s="38" t="s">
        <v>78</v>
      </c>
      <c r="M7" s="92" t="s">
        <v>85</v>
      </c>
    </row>
    <row r="8" spans="1:14" ht="14.1" customHeight="1" thickBot="1" x14ac:dyDescent="0.35">
      <c r="A8" s="6">
        <f>ROWS(A17:A26)</f>
        <v>10</v>
      </c>
      <c r="B8" s="37" t="s">
        <v>36</v>
      </c>
      <c r="C8" s="218"/>
      <c r="D8" s="219"/>
      <c r="E8" s="219"/>
      <c r="F8" s="219"/>
      <c r="G8" s="219"/>
      <c r="H8" s="219"/>
      <c r="I8" s="219"/>
      <c r="J8" s="219"/>
      <c r="K8" s="219"/>
      <c r="L8" s="219"/>
      <c r="M8" s="220"/>
    </row>
    <row r="9" spans="1:14" ht="14.1" customHeight="1" thickBot="1" x14ac:dyDescent="0.35">
      <c r="A9" s="31"/>
      <c r="B9" s="84" t="s">
        <v>37</v>
      </c>
      <c r="C9" s="95" t="s">
        <v>69</v>
      </c>
      <c r="D9" s="96"/>
      <c r="E9" s="97">
        <v>12</v>
      </c>
      <c r="F9" s="98">
        <v>440</v>
      </c>
      <c r="G9" s="99">
        <f>$F9*0.55</f>
        <v>242.00000000000003</v>
      </c>
      <c r="H9" s="100">
        <f>F9*0.45</f>
        <v>198</v>
      </c>
      <c r="I9" s="101">
        <f>G9*D9</f>
        <v>0</v>
      </c>
      <c r="J9" s="102"/>
      <c r="K9" s="103"/>
      <c r="L9" s="104">
        <f>H9*D9</f>
        <v>0</v>
      </c>
      <c r="M9" s="209">
        <v>4603735497051</v>
      </c>
      <c r="N9" s="197" t="s">
        <v>87</v>
      </c>
    </row>
    <row r="10" spans="1:14" ht="14.1" customHeight="1" thickBot="1" x14ac:dyDescent="0.35">
      <c r="A10" s="31"/>
      <c r="B10" s="84" t="s">
        <v>39</v>
      </c>
      <c r="C10" s="198" t="s">
        <v>69</v>
      </c>
      <c r="D10" s="199"/>
      <c r="E10" s="200">
        <v>12</v>
      </c>
      <c r="F10" s="201">
        <v>400</v>
      </c>
      <c r="G10" s="202">
        <f>$F10*0.55</f>
        <v>220.00000000000003</v>
      </c>
      <c r="H10" s="203">
        <f>F10*0.45</f>
        <v>180</v>
      </c>
      <c r="I10" s="204">
        <f>G10*D10</f>
        <v>0</v>
      </c>
      <c r="J10" s="205"/>
      <c r="K10" s="206"/>
      <c r="L10" s="207">
        <f>H10*D10</f>
        <v>0</v>
      </c>
      <c r="M10" s="208">
        <v>4603735497037</v>
      </c>
      <c r="N10" s="197" t="s">
        <v>87</v>
      </c>
    </row>
    <row r="11" spans="1:14" ht="14.1" customHeight="1" thickBot="1" x14ac:dyDescent="0.35">
      <c r="A11" s="15"/>
      <c r="B11" s="84" t="s">
        <v>38</v>
      </c>
      <c r="C11" s="245" t="s">
        <v>69</v>
      </c>
      <c r="D11" s="236"/>
      <c r="E11" s="237">
        <v>19</v>
      </c>
      <c r="F11" s="239">
        <v>420</v>
      </c>
      <c r="G11" s="240">
        <f>$F11*0.55</f>
        <v>231.00000000000003</v>
      </c>
      <c r="H11" s="241">
        <f>F11*0.45</f>
        <v>189</v>
      </c>
      <c r="I11" s="242">
        <f>G11*D11</f>
        <v>0</v>
      </c>
      <c r="J11" s="243"/>
      <c r="K11" s="244"/>
      <c r="L11" s="107">
        <f>H11*D11</f>
        <v>0</v>
      </c>
      <c r="M11" s="238">
        <v>4603735497044</v>
      </c>
      <c r="N11" s="246"/>
    </row>
    <row r="12" spans="1:14" ht="14.1" customHeight="1" thickBot="1" x14ac:dyDescent="0.35">
      <c r="A12" s="1"/>
      <c r="B12" s="94" t="s">
        <v>35</v>
      </c>
      <c r="C12" s="216"/>
      <c r="D12" s="216"/>
      <c r="E12" s="216"/>
      <c r="F12" s="216"/>
      <c r="G12" s="216"/>
      <c r="H12" s="216"/>
      <c r="I12" s="216"/>
      <c r="J12" s="216"/>
      <c r="K12" s="216"/>
      <c r="L12" s="216"/>
      <c r="M12" s="217"/>
    </row>
    <row r="13" spans="1:14" ht="14.1" customHeight="1" x14ac:dyDescent="0.3">
      <c r="A13" s="31"/>
      <c r="B13" s="231" t="s">
        <v>86</v>
      </c>
      <c r="C13" s="108" t="s">
        <v>43</v>
      </c>
      <c r="D13" s="109"/>
      <c r="E13" s="110">
        <v>12</v>
      </c>
      <c r="F13" s="111">
        <v>439</v>
      </c>
      <c r="G13" s="112">
        <f t="shared" ref="G13:G64" si="0">$F13*0.55</f>
        <v>241.45000000000002</v>
      </c>
      <c r="H13" s="113">
        <f t="shared" ref="H13:H64" si="1">F13*0.45</f>
        <v>197.55</v>
      </c>
      <c r="I13" s="114">
        <f t="shared" ref="I13:I64" si="2">G13*D13</f>
        <v>0</v>
      </c>
      <c r="J13" s="115"/>
      <c r="K13" s="116"/>
      <c r="L13" s="105">
        <f t="shared" ref="L13:L64" si="3">H13*D13</f>
        <v>0</v>
      </c>
      <c r="M13" s="117">
        <v>4603735497099</v>
      </c>
    </row>
    <row r="14" spans="1:14" ht="14.1" customHeight="1" thickBot="1" x14ac:dyDescent="0.35">
      <c r="A14" s="15" t="s">
        <v>18</v>
      </c>
      <c r="B14" s="232"/>
      <c r="C14" s="118" t="s">
        <v>44</v>
      </c>
      <c r="D14" s="119"/>
      <c r="E14" s="120">
        <v>12</v>
      </c>
      <c r="F14" s="121">
        <v>659</v>
      </c>
      <c r="G14" s="122">
        <f t="shared" si="0"/>
        <v>362.45000000000005</v>
      </c>
      <c r="H14" s="123">
        <f t="shared" si="1"/>
        <v>296.55</v>
      </c>
      <c r="I14" s="124">
        <f t="shared" si="2"/>
        <v>0</v>
      </c>
      <c r="J14" s="125"/>
      <c r="K14" s="126">
        <f>IF($H14&gt;0,J14*$H14,"")</f>
        <v>0</v>
      </c>
      <c r="L14" s="107">
        <f t="shared" si="3"/>
        <v>0</v>
      </c>
      <c r="M14" s="127">
        <v>4603735497259</v>
      </c>
    </row>
    <row r="15" spans="1:14" ht="14.1" customHeight="1" x14ac:dyDescent="0.3">
      <c r="A15" s="15"/>
      <c r="B15" s="225" t="s">
        <v>45</v>
      </c>
      <c r="C15" s="128" t="s">
        <v>43</v>
      </c>
      <c r="D15" s="129"/>
      <c r="E15" s="130"/>
      <c r="F15" s="131">
        <v>439</v>
      </c>
      <c r="G15" s="132">
        <f t="shared" si="0"/>
        <v>241.45000000000002</v>
      </c>
      <c r="H15" s="133">
        <f t="shared" si="1"/>
        <v>197.55</v>
      </c>
      <c r="I15" s="134">
        <f t="shared" si="2"/>
        <v>0</v>
      </c>
      <c r="J15" s="135"/>
      <c r="K15" s="136"/>
      <c r="L15" s="137">
        <f t="shared" si="3"/>
        <v>0</v>
      </c>
      <c r="M15" s="117">
        <v>4603735497402</v>
      </c>
    </row>
    <row r="16" spans="1:14" s="8" customFormat="1" ht="14.1" customHeight="1" thickBot="1" x14ac:dyDescent="0.35">
      <c r="A16" s="30" t="s">
        <v>3</v>
      </c>
      <c r="B16" s="226"/>
      <c r="C16" s="138" t="s">
        <v>44</v>
      </c>
      <c r="D16" s="119"/>
      <c r="E16" s="139">
        <v>19</v>
      </c>
      <c r="F16" s="140">
        <v>659</v>
      </c>
      <c r="G16" s="141">
        <f t="shared" si="0"/>
        <v>362.45000000000005</v>
      </c>
      <c r="H16" s="142">
        <f t="shared" si="1"/>
        <v>296.55</v>
      </c>
      <c r="I16" s="143">
        <f t="shared" si="2"/>
        <v>0</v>
      </c>
      <c r="J16" s="144"/>
      <c r="K16" s="145">
        <f t="shared" ref="K16:K36" si="4">IF($H16&gt;0,J16*$H16,"")</f>
        <v>0</v>
      </c>
      <c r="L16" s="146">
        <f t="shared" si="3"/>
        <v>0</v>
      </c>
      <c r="M16" s="127">
        <v>4603735497419</v>
      </c>
    </row>
    <row r="17" spans="1:13" s="8" customFormat="1" ht="14.1" customHeight="1" x14ac:dyDescent="0.25">
      <c r="A17" s="15" t="s">
        <v>7</v>
      </c>
      <c r="B17" s="227" t="s">
        <v>42</v>
      </c>
      <c r="C17" s="108" t="s">
        <v>43</v>
      </c>
      <c r="D17" s="109"/>
      <c r="E17" s="110">
        <v>19</v>
      </c>
      <c r="F17" s="111">
        <v>439</v>
      </c>
      <c r="G17" s="112">
        <f t="shared" si="0"/>
        <v>241.45000000000002</v>
      </c>
      <c r="H17" s="113">
        <f t="shared" si="1"/>
        <v>197.55</v>
      </c>
      <c r="I17" s="114">
        <f t="shared" si="2"/>
        <v>0</v>
      </c>
      <c r="J17" s="144"/>
      <c r="K17" s="145">
        <f t="shared" si="4"/>
        <v>0</v>
      </c>
      <c r="L17" s="105">
        <f t="shared" si="3"/>
        <v>0</v>
      </c>
      <c r="M17" s="117">
        <v>4603735497082</v>
      </c>
    </row>
    <row r="18" spans="1:13" s="8" customFormat="1" ht="14.1" customHeight="1" thickBot="1" x14ac:dyDescent="0.3">
      <c r="A18" s="15" t="s">
        <v>7</v>
      </c>
      <c r="B18" s="228"/>
      <c r="C18" s="118" t="s">
        <v>44</v>
      </c>
      <c r="D18" s="119"/>
      <c r="E18" s="120">
        <v>19</v>
      </c>
      <c r="F18" s="121">
        <v>659</v>
      </c>
      <c r="G18" s="122">
        <f t="shared" si="0"/>
        <v>362.45000000000005</v>
      </c>
      <c r="H18" s="123">
        <f t="shared" si="1"/>
        <v>296.55</v>
      </c>
      <c r="I18" s="124">
        <f t="shared" si="2"/>
        <v>0</v>
      </c>
      <c r="J18" s="144"/>
      <c r="K18" s="145">
        <f t="shared" si="4"/>
        <v>0</v>
      </c>
      <c r="L18" s="147">
        <f t="shared" si="3"/>
        <v>0</v>
      </c>
      <c r="M18" s="106">
        <v>4603735497242</v>
      </c>
    </row>
    <row r="19" spans="1:13" s="8" customFormat="1" ht="14.1" customHeight="1" x14ac:dyDescent="0.25">
      <c r="A19" s="15"/>
      <c r="B19" s="225" t="s">
        <v>46</v>
      </c>
      <c r="C19" s="148" t="s">
        <v>43</v>
      </c>
      <c r="D19" s="149"/>
      <c r="E19" s="150" t="s">
        <v>33</v>
      </c>
      <c r="F19" s="151">
        <v>439</v>
      </c>
      <c r="G19" s="152">
        <f t="shared" si="0"/>
        <v>241.45000000000002</v>
      </c>
      <c r="H19" s="153">
        <f t="shared" si="1"/>
        <v>197.55</v>
      </c>
      <c r="I19" s="154">
        <f t="shared" si="2"/>
        <v>0</v>
      </c>
      <c r="J19" s="144"/>
      <c r="K19" s="145">
        <f t="shared" si="4"/>
        <v>0</v>
      </c>
      <c r="L19" s="155">
        <f t="shared" si="3"/>
        <v>0</v>
      </c>
      <c r="M19" s="117">
        <v>4603735497129</v>
      </c>
    </row>
    <row r="20" spans="1:13" s="8" customFormat="1" ht="14.1" customHeight="1" thickBot="1" x14ac:dyDescent="0.3">
      <c r="A20" s="15" t="s">
        <v>27</v>
      </c>
      <c r="B20" s="226"/>
      <c r="C20" s="138" t="s">
        <v>44</v>
      </c>
      <c r="D20" s="119"/>
      <c r="E20" s="139">
        <v>19</v>
      </c>
      <c r="F20" s="140">
        <v>659</v>
      </c>
      <c r="G20" s="141">
        <f t="shared" si="0"/>
        <v>362.45000000000005</v>
      </c>
      <c r="H20" s="142">
        <f t="shared" si="1"/>
        <v>296.55</v>
      </c>
      <c r="I20" s="143">
        <f t="shared" si="2"/>
        <v>0</v>
      </c>
      <c r="J20" s="144"/>
      <c r="K20" s="145">
        <f t="shared" si="4"/>
        <v>0</v>
      </c>
      <c r="L20" s="146">
        <f t="shared" si="3"/>
        <v>0</v>
      </c>
      <c r="M20" s="127">
        <v>4603735497280</v>
      </c>
    </row>
    <row r="21" spans="1:13" s="8" customFormat="1" ht="14.1" customHeight="1" x14ac:dyDescent="0.25">
      <c r="A21" s="15"/>
      <c r="B21" s="227" t="s">
        <v>47</v>
      </c>
      <c r="C21" s="108" t="s">
        <v>43</v>
      </c>
      <c r="D21" s="109"/>
      <c r="E21" s="110"/>
      <c r="F21" s="111">
        <v>439</v>
      </c>
      <c r="G21" s="112">
        <f t="shared" si="0"/>
        <v>241.45000000000002</v>
      </c>
      <c r="H21" s="113">
        <f t="shared" si="1"/>
        <v>197.55</v>
      </c>
      <c r="I21" s="114">
        <f t="shared" si="2"/>
        <v>0</v>
      </c>
      <c r="J21" s="144"/>
      <c r="K21" s="145">
        <f t="shared" si="4"/>
        <v>0</v>
      </c>
      <c r="L21" s="105">
        <f t="shared" si="3"/>
        <v>0</v>
      </c>
      <c r="M21" s="117">
        <v>4603735497112</v>
      </c>
    </row>
    <row r="22" spans="1:13" ht="14.1" customHeight="1" thickBot="1" x14ac:dyDescent="0.35">
      <c r="A22" s="15" t="s">
        <v>0</v>
      </c>
      <c r="B22" s="228"/>
      <c r="C22" s="118" t="s">
        <v>44</v>
      </c>
      <c r="D22" s="119"/>
      <c r="E22" s="120">
        <v>19</v>
      </c>
      <c r="F22" s="121">
        <v>659</v>
      </c>
      <c r="G22" s="122">
        <f t="shared" si="0"/>
        <v>362.45000000000005</v>
      </c>
      <c r="H22" s="123">
        <f t="shared" si="1"/>
        <v>296.55</v>
      </c>
      <c r="I22" s="124">
        <f t="shared" si="2"/>
        <v>0</v>
      </c>
      <c r="J22" s="144"/>
      <c r="K22" s="145">
        <f t="shared" si="4"/>
        <v>0</v>
      </c>
      <c r="L22" s="147">
        <f t="shared" si="3"/>
        <v>0</v>
      </c>
      <c r="M22" s="106">
        <v>4603735497273</v>
      </c>
    </row>
    <row r="23" spans="1:13" ht="14.1" customHeight="1" x14ac:dyDescent="0.3">
      <c r="A23" s="30" t="s">
        <v>1</v>
      </c>
      <c r="B23" s="225" t="s">
        <v>48</v>
      </c>
      <c r="C23" s="156" t="s">
        <v>43</v>
      </c>
      <c r="D23" s="109"/>
      <c r="E23" s="157">
        <v>19</v>
      </c>
      <c r="F23" s="151">
        <v>439</v>
      </c>
      <c r="G23" s="152">
        <f t="shared" si="0"/>
        <v>241.45000000000002</v>
      </c>
      <c r="H23" s="153">
        <f t="shared" si="1"/>
        <v>197.55</v>
      </c>
      <c r="I23" s="154">
        <f t="shared" si="2"/>
        <v>0</v>
      </c>
      <c r="J23" s="144"/>
      <c r="K23" s="145">
        <f t="shared" si="4"/>
        <v>0</v>
      </c>
      <c r="L23" s="155">
        <f t="shared" si="3"/>
        <v>0</v>
      </c>
      <c r="M23" s="117">
        <v>4603735497105</v>
      </c>
    </row>
    <row r="24" spans="1:13" s="8" customFormat="1" ht="14.1" customHeight="1" thickBot="1" x14ac:dyDescent="0.35">
      <c r="A24" s="30" t="s">
        <v>2</v>
      </c>
      <c r="B24" s="226"/>
      <c r="C24" s="138" t="s">
        <v>44</v>
      </c>
      <c r="D24" s="119"/>
      <c r="E24" s="139">
        <v>19</v>
      </c>
      <c r="F24" s="140">
        <v>659</v>
      </c>
      <c r="G24" s="141">
        <f t="shared" si="0"/>
        <v>362.45000000000005</v>
      </c>
      <c r="H24" s="142">
        <f t="shared" si="1"/>
        <v>296.55</v>
      </c>
      <c r="I24" s="143">
        <f t="shared" si="2"/>
        <v>0</v>
      </c>
      <c r="J24" s="144"/>
      <c r="K24" s="145">
        <f t="shared" si="4"/>
        <v>0</v>
      </c>
      <c r="L24" s="146">
        <f t="shared" si="3"/>
        <v>0</v>
      </c>
      <c r="M24" s="127">
        <v>4603735497266</v>
      </c>
    </row>
    <row r="25" spans="1:13" s="8" customFormat="1" ht="14.1" customHeight="1" x14ac:dyDescent="0.3">
      <c r="A25" s="30" t="s">
        <v>3</v>
      </c>
      <c r="B25" s="225" t="s">
        <v>50</v>
      </c>
      <c r="C25" s="108" t="s">
        <v>43</v>
      </c>
      <c r="D25" s="109"/>
      <c r="E25" s="110">
        <v>19</v>
      </c>
      <c r="F25" s="111">
        <v>439</v>
      </c>
      <c r="G25" s="112">
        <f t="shared" si="0"/>
        <v>241.45000000000002</v>
      </c>
      <c r="H25" s="113">
        <f t="shared" si="1"/>
        <v>197.55</v>
      </c>
      <c r="I25" s="114">
        <f t="shared" si="2"/>
        <v>0</v>
      </c>
      <c r="J25" s="144"/>
      <c r="K25" s="145">
        <f t="shared" si="4"/>
        <v>0</v>
      </c>
      <c r="L25" s="105">
        <f t="shared" si="3"/>
        <v>0</v>
      </c>
      <c r="M25" s="117">
        <v>4603735497440</v>
      </c>
    </row>
    <row r="26" spans="1:13" s="8" customFormat="1" ht="14.1" customHeight="1" thickBot="1" x14ac:dyDescent="0.35">
      <c r="A26" s="30" t="s">
        <v>3</v>
      </c>
      <c r="B26" s="226"/>
      <c r="C26" s="118" t="s">
        <v>44</v>
      </c>
      <c r="D26" s="119"/>
      <c r="E26" s="120">
        <v>19</v>
      </c>
      <c r="F26" s="121">
        <v>659</v>
      </c>
      <c r="G26" s="122">
        <f t="shared" si="0"/>
        <v>362.45000000000005</v>
      </c>
      <c r="H26" s="123">
        <f t="shared" si="1"/>
        <v>296.55</v>
      </c>
      <c r="I26" s="124">
        <f t="shared" si="2"/>
        <v>0</v>
      </c>
      <c r="J26" s="144"/>
      <c r="K26" s="145">
        <f t="shared" si="4"/>
        <v>0</v>
      </c>
      <c r="L26" s="147">
        <f t="shared" si="3"/>
        <v>0</v>
      </c>
      <c r="M26" s="106">
        <v>4603735497457</v>
      </c>
    </row>
    <row r="27" spans="1:13" s="8" customFormat="1" ht="14.1" customHeight="1" x14ac:dyDescent="0.3">
      <c r="A27" s="30" t="s">
        <v>3</v>
      </c>
      <c r="B27" s="227" t="s">
        <v>49</v>
      </c>
      <c r="C27" s="156" t="s">
        <v>43</v>
      </c>
      <c r="D27" s="109"/>
      <c r="E27" s="157">
        <v>19</v>
      </c>
      <c r="F27" s="151">
        <v>439</v>
      </c>
      <c r="G27" s="152">
        <f t="shared" si="0"/>
        <v>241.45000000000002</v>
      </c>
      <c r="H27" s="153">
        <f t="shared" si="1"/>
        <v>197.55</v>
      </c>
      <c r="I27" s="154">
        <f t="shared" si="2"/>
        <v>0</v>
      </c>
      <c r="J27" s="210"/>
      <c r="K27" s="211">
        <f t="shared" si="4"/>
        <v>0</v>
      </c>
      <c r="L27" s="155">
        <f t="shared" si="3"/>
        <v>0</v>
      </c>
      <c r="M27" s="117">
        <v>4603735497365</v>
      </c>
    </row>
    <row r="28" spans="1:13" s="8" customFormat="1" ht="14.1" customHeight="1" thickBot="1" x14ac:dyDescent="0.35">
      <c r="A28" s="32"/>
      <c r="B28" s="228"/>
      <c r="C28" s="138" t="s">
        <v>44</v>
      </c>
      <c r="D28" s="119"/>
      <c r="E28" s="139"/>
      <c r="F28" s="140">
        <v>659</v>
      </c>
      <c r="G28" s="141">
        <f t="shared" si="0"/>
        <v>362.45000000000005</v>
      </c>
      <c r="H28" s="142">
        <f t="shared" si="1"/>
        <v>296.55</v>
      </c>
      <c r="I28" s="143">
        <f t="shared" si="2"/>
        <v>0</v>
      </c>
      <c r="J28" s="210"/>
      <c r="K28" s="211">
        <f t="shared" si="4"/>
        <v>0</v>
      </c>
      <c r="L28" s="146">
        <f t="shared" si="3"/>
        <v>0</v>
      </c>
      <c r="M28" s="127">
        <v>4603735497372</v>
      </c>
    </row>
    <row r="29" spans="1:13" s="8" customFormat="1" ht="14.1" customHeight="1" x14ac:dyDescent="0.3">
      <c r="A29" s="32"/>
      <c r="B29" s="229" t="s">
        <v>81</v>
      </c>
      <c r="C29" s="108" t="s">
        <v>43</v>
      </c>
      <c r="D29" s="109"/>
      <c r="E29" s="158" t="s">
        <v>33</v>
      </c>
      <c r="F29" s="111">
        <v>439</v>
      </c>
      <c r="G29" s="112">
        <f t="shared" si="0"/>
        <v>241.45000000000002</v>
      </c>
      <c r="H29" s="113">
        <f t="shared" si="1"/>
        <v>197.55</v>
      </c>
      <c r="I29" s="114">
        <f t="shared" si="2"/>
        <v>0</v>
      </c>
      <c r="J29" s="144"/>
      <c r="K29" s="145">
        <f t="shared" si="4"/>
        <v>0</v>
      </c>
      <c r="L29" s="105">
        <f t="shared" si="3"/>
        <v>0</v>
      </c>
      <c r="M29" s="117">
        <v>4603735497556</v>
      </c>
    </row>
    <row r="30" spans="1:13" ht="14.1" customHeight="1" thickBot="1" x14ac:dyDescent="0.35">
      <c r="A30" s="9"/>
      <c r="B30" s="230"/>
      <c r="C30" s="118" t="s">
        <v>44</v>
      </c>
      <c r="D30" s="119"/>
      <c r="E30" s="120">
        <v>19</v>
      </c>
      <c r="F30" s="121">
        <v>659</v>
      </c>
      <c r="G30" s="122">
        <f t="shared" si="0"/>
        <v>362.45000000000005</v>
      </c>
      <c r="H30" s="123">
        <v>269.55</v>
      </c>
      <c r="I30" s="124">
        <f t="shared" si="2"/>
        <v>0</v>
      </c>
      <c r="J30" s="144"/>
      <c r="K30" s="145">
        <f t="shared" si="4"/>
        <v>0</v>
      </c>
      <c r="L30" s="147">
        <f t="shared" si="3"/>
        <v>0</v>
      </c>
      <c r="M30" s="106">
        <v>4603735497563</v>
      </c>
    </row>
    <row r="31" spans="1:13" ht="14.1" customHeight="1" x14ac:dyDescent="0.3">
      <c r="A31" s="15"/>
      <c r="B31" s="227" t="s">
        <v>51</v>
      </c>
      <c r="C31" s="156" t="s">
        <v>43</v>
      </c>
      <c r="D31" s="109"/>
      <c r="E31" s="157">
        <v>19</v>
      </c>
      <c r="F31" s="151">
        <v>439</v>
      </c>
      <c r="G31" s="152">
        <f t="shared" si="0"/>
        <v>241.45000000000002</v>
      </c>
      <c r="H31" s="153">
        <f t="shared" si="1"/>
        <v>197.55</v>
      </c>
      <c r="I31" s="154">
        <f t="shared" si="2"/>
        <v>0</v>
      </c>
      <c r="J31" s="144"/>
      <c r="K31" s="145">
        <f t="shared" si="4"/>
        <v>0</v>
      </c>
      <c r="L31" s="155">
        <f t="shared" si="3"/>
        <v>0</v>
      </c>
      <c r="M31" s="117">
        <v>4603735497389</v>
      </c>
    </row>
    <row r="32" spans="1:13" ht="14.1" customHeight="1" thickBot="1" x14ac:dyDescent="0.35">
      <c r="A32" s="15"/>
      <c r="B32" s="228"/>
      <c r="C32" s="138" t="s">
        <v>44</v>
      </c>
      <c r="D32" s="119"/>
      <c r="E32" s="139">
        <v>19</v>
      </c>
      <c r="F32" s="140">
        <v>659</v>
      </c>
      <c r="G32" s="141">
        <f t="shared" si="0"/>
        <v>362.45000000000005</v>
      </c>
      <c r="H32" s="142">
        <f t="shared" si="1"/>
        <v>296.55</v>
      </c>
      <c r="I32" s="143">
        <f t="shared" si="2"/>
        <v>0</v>
      </c>
      <c r="J32" s="144"/>
      <c r="K32" s="145">
        <f t="shared" si="4"/>
        <v>0</v>
      </c>
      <c r="L32" s="146">
        <f t="shared" si="3"/>
        <v>0</v>
      </c>
      <c r="M32" s="127">
        <v>4603735497396</v>
      </c>
    </row>
    <row r="33" spans="1:13" ht="14.1" customHeight="1" x14ac:dyDescent="0.3">
      <c r="A33" s="15"/>
      <c r="B33" s="229" t="s">
        <v>52</v>
      </c>
      <c r="C33" s="108" t="s">
        <v>43</v>
      </c>
      <c r="D33" s="109"/>
      <c r="E33" s="110">
        <v>19</v>
      </c>
      <c r="F33" s="111">
        <v>439</v>
      </c>
      <c r="G33" s="112">
        <f t="shared" si="0"/>
        <v>241.45000000000002</v>
      </c>
      <c r="H33" s="113">
        <f t="shared" si="1"/>
        <v>197.55</v>
      </c>
      <c r="I33" s="114">
        <f t="shared" si="2"/>
        <v>0</v>
      </c>
      <c r="J33" s="144"/>
      <c r="K33" s="145">
        <f t="shared" si="4"/>
        <v>0</v>
      </c>
      <c r="L33" s="105">
        <f t="shared" si="3"/>
        <v>0</v>
      </c>
      <c r="M33" s="117">
        <v>4603735497167</v>
      </c>
    </row>
    <row r="34" spans="1:13" ht="14.1" customHeight="1" thickBot="1" x14ac:dyDescent="0.35">
      <c r="A34" s="15"/>
      <c r="B34" s="230"/>
      <c r="C34" s="118" t="s">
        <v>44</v>
      </c>
      <c r="D34" s="119"/>
      <c r="E34" s="120"/>
      <c r="F34" s="121">
        <v>659</v>
      </c>
      <c r="G34" s="122">
        <f t="shared" si="0"/>
        <v>362.45000000000005</v>
      </c>
      <c r="H34" s="123">
        <f t="shared" si="1"/>
        <v>296.55</v>
      </c>
      <c r="I34" s="124">
        <f t="shared" si="2"/>
        <v>0</v>
      </c>
      <c r="J34" s="144"/>
      <c r="K34" s="145">
        <f t="shared" si="4"/>
        <v>0</v>
      </c>
      <c r="L34" s="147">
        <f t="shared" si="3"/>
        <v>0</v>
      </c>
      <c r="M34" s="106">
        <v>4603735497174</v>
      </c>
    </row>
    <row r="35" spans="1:13" ht="14.1" customHeight="1" x14ac:dyDescent="0.3">
      <c r="A35" s="15"/>
      <c r="B35" s="234" t="s">
        <v>53</v>
      </c>
      <c r="C35" s="156" t="s">
        <v>43</v>
      </c>
      <c r="D35" s="109"/>
      <c r="E35" s="157"/>
      <c r="F35" s="151">
        <v>399</v>
      </c>
      <c r="G35" s="152">
        <f t="shared" si="0"/>
        <v>219.45000000000002</v>
      </c>
      <c r="H35" s="153">
        <f t="shared" si="1"/>
        <v>179.55</v>
      </c>
      <c r="I35" s="154">
        <f t="shared" si="2"/>
        <v>0</v>
      </c>
      <c r="J35" s="144"/>
      <c r="K35" s="145">
        <f t="shared" si="4"/>
        <v>0</v>
      </c>
      <c r="L35" s="155">
        <f t="shared" si="3"/>
        <v>0</v>
      </c>
      <c r="M35" s="117">
        <v>4603735497204</v>
      </c>
    </row>
    <row r="36" spans="1:13" ht="14.1" customHeight="1" thickBot="1" x14ac:dyDescent="0.35">
      <c r="A36" s="15"/>
      <c r="B36" s="235"/>
      <c r="C36" s="138" t="s">
        <v>44</v>
      </c>
      <c r="D36" s="119"/>
      <c r="E36" s="139">
        <v>19</v>
      </c>
      <c r="F36" s="140">
        <v>659</v>
      </c>
      <c r="G36" s="141">
        <f t="shared" si="0"/>
        <v>362.45000000000005</v>
      </c>
      <c r="H36" s="142">
        <f t="shared" si="1"/>
        <v>296.55</v>
      </c>
      <c r="I36" s="143">
        <f t="shared" si="2"/>
        <v>0</v>
      </c>
      <c r="J36" s="144"/>
      <c r="K36" s="145">
        <f t="shared" si="4"/>
        <v>0</v>
      </c>
      <c r="L36" s="146">
        <f t="shared" si="3"/>
        <v>0</v>
      </c>
      <c r="M36" s="127">
        <v>4603735497211</v>
      </c>
    </row>
    <row r="37" spans="1:13" ht="14.1" customHeight="1" x14ac:dyDescent="0.3">
      <c r="A37" s="9" t="s">
        <v>19</v>
      </c>
      <c r="B37" s="225" t="s">
        <v>54</v>
      </c>
      <c r="C37" s="108" t="s">
        <v>43</v>
      </c>
      <c r="D37" s="109"/>
      <c r="E37" s="110">
        <v>19</v>
      </c>
      <c r="F37" s="111">
        <v>439</v>
      </c>
      <c r="G37" s="112">
        <f t="shared" si="0"/>
        <v>241.45000000000002</v>
      </c>
      <c r="H37" s="113">
        <f t="shared" si="1"/>
        <v>197.55</v>
      </c>
      <c r="I37" s="114">
        <f t="shared" si="2"/>
        <v>0</v>
      </c>
      <c r="J37" s="144"/>
      <c r="K37" s="145">
        <f t="shared" ref="K37:K42" si="5">IF($H37&gt;0,J37*$H37,"")</f>
        <v>0</v>
      </c>
      <c r="L37" s="105">
        <f t="shared" si="3"/>
        <v>0</v>
      </c>
      <c r="M37" s="117">
        <v>4603735497136</v>
      </c>
    </row>
    <row r="38" spans="1:13" ht="14.1" customHeight="1" thickBot="1" x14ac:dyDescent="0.35">
      <c r="A38" s="15"/>
      <c r="B38" s="226"/>
      <c r="C38" s="118" t="s">
        <v>44</v>
      </c>
      <c r="D38" s="119"/>
      <c r="E38" s="120">
        <v>19</v>
      </c>
      <c r="F38" s="121">
        <v>659</v>
      </c>
      <c r="G38" s="122">
        <f t="shared" si="0"/>
        <v>362.45000000000005</v>
      </c>
      <c r="H38" s="123">
        <f t="shared" si="1"/>
        <v>296.55</v>
      </c>
      <c r="I38" s="124">
        <f t="shared" si="2"/>
        <v>0</v>
      </c>
      <c r="J38" s="144"/>
      <c r="K38" s="145">
        <f t="shared" si="5"/>
        <v>0</v>
      </c>
      <c r="L38" s="147">
        <f t="shared" si="3"/>
        <v>0</v>
      </c>
      <c r="M38" s="106">
        <v>4603735497297</v>
      </c>
    </row>
    <row r="39" spans="1:13" s="8" customFormat="1" ht="14.1" customHeight="1" x14ac:dyDescent="0.25">
      <c r="A39" s="15" t="s">
        <v>9</v>
      </c>
      <c r="B39" s="234" t="s">
        <v>55</v>
      </c>
      <c r="C39" s="156" t="s">
        <v>43</v>
      </c>
      <c r="D39" s="109"/>
      <c r="E39" s="157">
        <v>12</v>
      </c>
      <c r="F39" s="151">
        <v>439</v>
      </c>
      <c r="G39" s="152">
        <f t="shared" si="0"/>
        <v>241.45000000000002</v>
      </c>
      <c r="H39" s="153">
        <f t="shared" si="1"/>
        <v>197.55</v>
      </c>
      <c r="I39" s="154">
        <f t="shared" si="2"/>
        <v>0</v>
      </c>
      <c r="J39" s="144"/>
      <c r="K39" s="145">
        <f t="shared" si="5"/>
        <v>0</v>
      </c>
      <c r="L39" s="155">
        <f t="shared" si="3"/>
        <v>0</v>
      </c>
      <c r="M39" s="117">
        <v>4603735497181</v>
      </c>
    </row>
    <row r="40" spans="1:13" ht="14.1" customHeight="1" thickBot="1" x14ac:dyDescent="0.35">
      <c r="A40" s="9"/>
      <c r="B40" s="235"/>
      <c r="C40" s="138" t="s">
        <v>44</v>
      </c>
      <c r="D40" s="119"/>
      <c r="E40" s="139">
        <v>19</v>
      </c>
      <c r="F40" s="140">
        <v>659</v>
      </c>
      <c r="G40" s="141">
        <f t="shared" si="0"/>
        <v>362.45000000000005</v>
      </c>
      <c r="H40" s="142">
        <f t="shared" si="1"/>
        <v>296.55</v>
      </c>
      <c r="I40" s="143">
        <f t="shared" si="2"/>
        <v>0</v>
      </c>
      <c r="J40" s="144"/>
      <c r="K40" s="145">
        <f t="shared" si="5"/>
        <v>0</v>
      </c>
      <c r="L40" s="146">
        <f t="shared" si="3"/>
        <v>0</v>
      </c>
      <c r="M40" s="127">
        <v>4603735497198</v>
      </c>
    </row>
    <row r="41" spans="1:13" ht="14.1" customHeight="1" x14ac:dyDescent="0.3">
      <c r="A41" s="15" t="s">
        <v>8</v>
      </c>
      <c r="B41" s="229" t="s">
        <v>56</v>
      </c>
      <c r="C41" s="108" t="s">
        <v>43</v>
      </c>
      <c r="D41" s="109"/>
      <c r="E41" s="110">
        <v>12</v>
      </c>
      <c r="F41" s="111">
        <v>439</v>
      </c>
      <c r="G41" s="112">
        <f t="shared" si="0"/>
        <v>241.45000000000002</v>
      </c>
      <c r="H41" s="113">
        <f t="shared" si="1"/>
        <v>197.55</v>
      </c>
      <c r="I41" s="114">
        <f t="shared" si="2"/>
        <v>0</v>
      </c>
      <c r="J41" s="212"/>
      <c r="K41" s="213">
        <f t="shared" si="5"/>
        <v>0</v>
      </c>
      <c r="L41" s="105">
        <f t="shared" si="3"/>
        <v>0</v>
      </c>
      <c r="M41" s="117">
        <v>4603735497143</v>
      </c>
    </row>
    <row r="42" spans="1:13" ht="14.1" customHeight="1" thickBot="1" x14ac:dyDescent="0.35">
      <c r="A42" s="15" t="s">
        <v>10</v>
      </c>
      <c r="B42" s="230"/>
      <c r="C42" s="118" t="s">
        <v>44</v>
      </c>
      <c r="D42" s="119"/>
      <c r="E42" s="120">
        <v>12</v>
      </c>
      <c r="F42" s="121">
        <v>659</v>
      </c>
      <c r="G42" s="122">
        <f t="shared" si="0"/>
        <v>362.45000000000005</v>
      </c>
      <c r="H42" s="123">
        <f t="shared" si="1"/>
        <v>296.55</v>
      </c>
      <c r="I42" s="124">
        <f t="shared" si="2"/>
        <v>0</v>
      </c>
      <c r="J42" s="212"/>
      <c r="K42" s="213">
        <f t="shared" si="5"/>
        <v>0</v>
      </c>
      <c r="L42" s="147">
        <f t="shared" si="3"/>
        <v>0</v>
      </c>
      <c r="M42" s="106">
        <v>4603735497150</v>
      </c>
    </row>
    <row r="43" spans="1:13" ht="14.1" customHeight="1" x14ac:dyDescent="0.3">
      <c r="A43" s="15" t="s">
        <v>10</v>
      </c>
      <c r="B43" s="227" t="s">
        <v>57</v>
      </c>
      <c r="C43" s="156" t="s">
        <v>43</v>
      </c>
      <c r="D43" s="109"/>
      <c r="E43" s="157">
        <v>12</v>
      </c>
      <c r="F43" s="151">
        <v>439</v>
      </c>
      <c r="G43" s="152">
        <f t="shared" si="0"/>
        <v>241.45000000000002</v>
      </c>
      <c r="H43" s="159">
        <f t="shared" si="1"/>
        <v>197.55</v>
      </c>
      <c r="I43" s="154">
        <f t="shared" si="2"/>
        <v>0</v>
      </c>
      <c r="J43" s="144"/>
      <c r="K43" s="145">
        <f>IF($H44&gt;0,J43*$H44,"")</f>
        <v>0</v>
      </c>
      <c r="L43" s="155">
        <f t="shared" si="3"/>
        <v>0</v>
      </c>
      <c r="M43" s="117">
        <v>4603735497068</v>
      </c>
    </row>
    <row r="44" spans="1:13" ht="14.1" customHeight="1" thickBot="1" x14ac:dyDescent="0.35">
      <c r="A44" s="15"/>
      <c r="B44" s="228"/>
      <c r="C44" s="138" t="s">
        <v>44</v>
      </c>
      <c r="D44" s="119"/>
      <c r="E44" s="139">
        <v>19</v>
      </c>
      <c r="F44" s="140">
        <v>659</v>
      </c>
      <c r="G44" s="141">
        <f t="shared" si="0"/>
        <v>362.45000000000005</v>
      </c>
      <c r="H44" s="142">
        <f t="shared" si="1"/>
        <v>296.55</v>
      </c>
      <c r="I44" s="143">
        <f t="shared" si="2"/>
        <v>0</v>
      </c>
      <c r="J44" s="144"/>
      <c r="K44" s="145" t="e">
        <f>IF(#REF!&gt;0,J44*#REF!,"")</f>
        <v>#REF!</v>
      </c>
      <c r="L44" s="146">
        <f t="shared" si="3"/>
        <v>0</v>
      </c>
      <c r="M44" s="127">
        <v>4603735497228</v>
      </c>
    </row>
    <row r="45" spans="1:13" ht="14.1" customHeight="1" x14ac:dyDescent="0.3">
      <c r="A45" s="9" t="s">
        <v>4</v>
      </c>
      <c r="B45" s="234" t="s">
        <v>82</v>
      </c>
      <c r="C45" s="108" t="s">
        <v>43</v>
      </c>
      <c r="D45" s="109"/>
      <c r="E45" s="110"/>
      <c r="F45" s="111">
        <v>439</v>
      </c>
      <c r="G45" s="112">
        <f t="shared" si="0"/>
        <v>241.45000000000002</v>
      </c>
      <c r="H45" s="113">
        <f t="shared" si="1"/>
        <v>197.55</v>
      </c>
      <c r="I45" s="114">
        <f t="shared" si="2"/>
        <v>0</v>
      </c>
      <c r="J45" s="144"/>
      <c r="K45" s="145">
        <f t="shared" ref="K45:K63" si="6">IF($H45&gt;0,J45*$H45,"")</f>
        <v>0</v>
      </c>
      <c r="L45" s="105">
        <f t="shared" si="3"/>
        <v>0</v>
      </c>
      <c r="M45" s="117">
        <v>4603735497532</v>
      </c>
    </row>
    <row r="46" spans="1:13" s="8" customFormat="1" ht="14.1" customHeight="1" thickBot="1" x14ac:dyDescent="0.3">
      <c r="A46" s="15" t="s">
        <v>14</v>
      </c>
      <c r="B46" s="235"/>
      <c r="C46" s="118" t="s">
        <v>44</v>
      </c>
      <c r="D46" s="119"/>
      <c r="E46" s="120">
        <v>24</v>
      </c>
      <c r="F46" s="121">
        <v>659</v>
      </c>
      <c r="G46" s="122">
        <f t="shared" si="0"/>
        <v>362.45000000000005</v>
      </c>
      <c r="H46" s="123">
        <f t="shared" si="1"/>
        <v>296.55</v>
      </c>
      <c r="I46" s="124">
        <f t="shared" si="2"/>
        <v>0</v>
      </c>
      <c r="J46" s="160"/>
      <c r="K46" s="145">
        <f t="shared" si="6"/>
        <v>0</v>
      </c>
      <c r="L46" s="147">
        <f t="shared" si="3"/>
        <v>0</v>
      </c>
      <c r="M46" s="106">
        <v>4603735497549</v>
      </c>
    </row>
    <row r="47" spans="1:13" s="8" customFormat="1" ht="14.1" customHeight="1" x14ac:dyDescent="0.25">
      <c r="A47" s="15"/>
      <c r="B47" s="225" t="s">
        <v>58</v>
      </c>
      <c r="C47" s="156" t="s">
        <v>43</v>
      </c>
      <c r="D47" s="109"/>
      <c r="E47" s="150" t="s">
        <v>34</v>
      </c>
      <c r="F47" s="151">
        <v>439</v>
      </c>
      <c r="G47" s="152">
        <f t="shared" si="0"/>
        <v>241.45000000000002</v>
      </c>
      <c r="H47" s="153">
        <f t="shared" si="1"/>
        <v>197.55</v>
      </c>
      <c r="I47" s="154">
        <f t="shared" si="2"/>
        <v>0</v>
      </c>
      <c r="J47" s="160"/>
      <c r="K47" s="145">
        <f t="shared" si="6"/>
        <v>0</v>
      </c>
      <c r="L47" s="155">
        <f t="shared" si="3"/>
        <v>0</v>
      </c>
      <c r="M47" s="117">
        <v>4603735497488</v>
      </c>
    </row>
    <row r="48" spans="1:13" s="8" customFormat="1" ht="14.1" customHeight="1" thickBot="1" x14ac:dyDescent="0.3">
      <c r="A48" s="15" t="s">
        <v>14</v>
      </c>
      <c r="B48" s="226"/>
      <c r="C48" s="138" t="s">
        <v>44</v>
      </c>
      <c r="D48" s="119"/>
      <c r="E48" s="139">
        <v>24</v>
      </c>
      <c r="F48" s="140">
        <v>659</v>
      </c>
      <c r="G48" s="141">
        <f t="shared" si="0"/>
        <v>362.45000000000005</v>
      </c>
      <c r="H48" s="142">
        <f t="shared" si="1"/>
        <v>296.55</v>
      </c>
      <c r="I48" s="143">
        <f t="shared" si="2"/>
        <v>0</v>
      </c>
      <c r="J48" s="160"/>
      <c r="K48" s="145">
        <f t="shared" si="6"/>
        <v>0</v>
      </c>
      <c r="L48" s="146">
        <f t="shared" si="3"/>
        <v>0</v>
      </c>
      <c r="M48" s="127">
        <v>4603735497495</v>
      </c>
    </row>
    <row r="49" spans="1:13" ht="14.1" customHeight="1" x14ac:dyDescent="0.3">
      <c r="A49" s="9" t="s">
        <v>4</v>
      </c>
      <c r="B49" s="227" t="s">
        <v>59</v>
      </c>
      <c r="C49" s="108" t="s">
        <v>43</v>
      </c>
      <c r="D49" s="109"/>
      <c r="E49" s="110"/>
      <c r="F49" s="111">
        <v>439</v>
      </c>
      <c r="G49" s="112">
        <f t="shared" si="0"/>
        <v>241.45000000000002</v>
      </c>
      <c r="H49" s="113">
        <f t="shared" si="1"/>
        <v>197.55</v>
      </c>
      <c r="I49" s="114">
        <f t="shared" si="2"/>
        <v>0</v>
      </c>
      <c r="J49" s="144"/>
      <c r="K49" s="145">
        <f t="shared" si="6"/>
        <v>0</v>
      </c>
      <c r="L49" s="105">
        <f t="shared" si="3"/>
        <v>0</v>
      </c>
      <c r="M49" s="161">
        <v>4603735497075</v>
      </c>
    </row>
    <row r="50" spans="1:13" ht="14.1" customHeight="1" thickBot="1" x14ac:dyDescent="0.35">
      <c r="A50" s="9" t="s">
        <v>5</v>
      </c>
      <c r="B50" s="228"/>
      <c r="C50" s="118" t="s">
        <v>44</v>
      </c>
      <c r="D50" s="119"/>
      <c r="E50" s="120">
        <v>12</v>
      </c>
      <c r="F50" s="121">
        <v>659</v>
      </c>
      <c r="G50" s="122">
        <f t="shared" si="0"/>
        <v>362.45000000000005</v>
      </c>
      <c r="H50" s="123">
        <f t="shared" si="1"/>
        <v>296.55</v>
      </c>
      <c r="I50" s="124">
        <f t="shared" si="2"/>
        <v>0</v>
      </c>
      <c r="J50" s="144"/>
      <c r="K50" s="145">
        <f t="shared" si="6"/>
        <v>0</v>
      </c>
      <c r="L50" s="147">
        <f t="shared" si="3"/>
        <v>0</v>
      </c>
      <c r="M50" s="106">
        <v>4603735497235</v>
      </c>
    </row>
    <row r="51" spans="1:13" ht="14.1" customHeight="1" x14ac:dyDescent="0.3">
      <c r="A51" s="9" t="s">
        <v>4</v>
      </c>
      <c r="B51" s="225" t="s">
        <v>60</v>
      </c>
      <c r="C51" s="156" t="s">
        <v>43</v>
      </c>
      <c r="D51" s="109"/>
      <c r="E51" s="157">
        <v>12</v>
      </c>
      <c r="F51" s="151">
        <v>439</v>
      </c>
      <c r="G51" s="152">
        <f t="shared" si="0"/>
        <v>241.45000000000002</v>
      </c>
      <c r="H51" s="153">
        <f t="shared" si="1"/>
        <v>197.55</v>
      </c>
      <c r="I51" s="154">
        <f t="shared" si="2"/>
        <v>0</v>
      </c>
      <c r="J51" s="144"/>
      <c r="K51" s="145">
        <f>IF($H51&gt;0,J51*$H51,"")</f>
        <v>0</v>
      </c>
      <c r="L51" s="155">
        <f t="shared" si="3"/>
        <v>0</v>
      </c>
      <c r="M51" s="117">
        <v>4603735497310</v>
      </c>
    </row>
    <row r="52" spans="1:13" ht="14.1" customHeight="1" thickBot="1" x14ac:dyDescent="0.35">
      <c r="A52" s="15" t="s">
        <v>6</v>
      </c>
      <c r="B52" s="226"/>
      <c r="C52" s="138" t="s">
        <v>44</v>
      </c>
      <c r="D52" s="119">
        <v>4</v>
      </c>
      <c r="E52" s="139">
        <v>12</v>
      </c>
      <c r="F52" s="140">
        <v>659</v>
      </c>
      <c r="G52" s="141">
        <f t="shared" si="0"/>
        <v>362.45000000000005</v>
      </c>
      <c r="H52" s="142">
        <f t="shared" si="1"/>
        <v>296.55</v>
      </c>
      <c r="I52" s="143">
        <f t="shared" si="2"/>
        <v>1449.8000000000002</v>
      </c>
      <c r="J52" s="144"/>
      <c r="K52" s="145">
        <f t="shared" si="6"/>
        <v>0</v>
      </c>
      <c r="L52" s="146">
        <f t="shared" si="3"/>
        <v>1186.2</v>
      </c>
      <c r="M52" s="127">
        <v>4603735497327</v>
      </c>
    </row>
    <row r="53" spans="1:13" ht="14.1" customHeight="1" x14ac:dyDescent="0.3">
      <c r="A53" s="15" t="s">
        <v>6</v>
      </c>
      <c r="B53" s="234" t="s">
        <v>65</v>
      </c>
      <c r="C53" s="108" t="s">
        <v>43</v>
      </c>
      <c r="D53" s="109"/>
      <c r="E53" s="110">
        <v>12</v>
      </c>
      <c r="F53" s="111">
        <v>495</v>
      </c>
      <c r="G53" s="112">
        <f t="shared" si="0"/>
        <v>272.25</v>
      </c>
      <c r="H53" s="113">
        <f t="shared" si="1"/>
        <v>222.75</v>
      </c>
      <c r="I53" s="114">
        <f t="shared" si="2"/>
        <v>0</v>
      </c>
      <c r="J53" s="144"/>
      <c r="K53" s="145">
        <f t="shared" si="6"/>
        <v>0</v>
      </c>
      <c r="L53" s="105">
        <f t="shared" si="3"/>
        <v>0</v>
      </c>
      <c r="M53" s="117">
        <v>4603735497693</v>
      </c>
    </row>
    <row r="54" spans="1:13" ht="14.1" customHeight="1" thickBot="1" x14ac:dyDescent="0.35">
      <c r="A54" s="21" t="s">
        <v>15</v>
      </c>
      <c r="B54" s="235"/>
      <c r="C54" s="118" t="s">
        <v>44</v>
      </c>
      <c r="D54" s="119"/>
      <c r="E54" s="120"/>
      <c r="F54" s="121">
        <v>715</v>
      </c>
      <c r="G54" s="122">
        <f t="shared" si="0"/>
        <v>393.25000000000006</v>
      </c>
      <c r="H54" s="123">
        <f t="shared" si="1"/>
        <v>321.75</v>
      </c>
      <c r="I54" s="124">
        <f t="shared" si="2"/>
        <v>0</v>
      </c>
      <c r="J54" s="144"/>
      <c r="K54" s="145">
        <f t="shared" si="6"/>
        <v>0</v>
      </c>
      <c r="L54" s="147">
        <f t="shared" si="3"/>
        <v>0</v>
      </c>
      <c r="M54" s="106">
        <v>4603735497020</v>
      </c>
    </row>
    <row r="55" spans="1:13" ht="14.1" customHeight="1" x14ac:dyDescent="0.3">
      <c r="A55" s="21"/>
      <c r="B55" s="229" t="s">
        <v>66</v>
      </c>
      <c r="C55" s="156" t="s">
        <v>43</v>
      </c>
      <c r="D55" s="109">
        <v>5</v>
      </c>
      <c r="E55" s="157"/>
      <c r="F55" s="151">
        <v>495</v>
      </c>
      <c r="G55" s="152">
        <f t="shared" si="0"/>
        <v>272.25</v>
      </c>
      <c r="H55" s="153">
        <f t="shared" si="1"/>
        <v>222.75</v>
      </c>
      <c r="I55" s="154">
        <f t="shared" si="2"/>
        <v>1361.25</v>
      </c>
      <c r="J55" s="144"/>
      <c r="K55" s="145">
        <f t="shared" si="6"/>
        <v>0</v>
      </c>
      <c r="L55" s="155">
        <f t="shared" si="3"/>
        <v>1113.75</v>
      </c>
      <c r="M55" s="117">
        <v>4603735497686</v>
      </c>
    </row>
    <row r="56" spans="1:13" ht="14.1" customHeight="1" thickBot="1" x14ac:dyDescent="0.35">
      <c r="A56" s="21"/>
      <c r="B56" s="233"/>
      <c r="C56" s="162" t="s">
        <v>44</v>
      </c>
      <c r="D56" s="163"/>
      <c r="E56" s="164"/>
      <c r="F56" s="165">
        <v>715</v>
      </c>
      <c r="G56" s="166">
        <f t="shared" si="0"/>
        <v>393.25000000000006</v>
      </c>
      <c r="H56" s="167">
        <f t="shared" si="1"/>
        <v>321.75</v>
      </c>
      <c r="I56" s="168">
        <f t="shared" si="2"/>
        <v>0</v>
      </c>
      <c r="J56" s="169"/>
      <c r="K56" s="170">
        <f t="shared" si="6"/>
        <v>0</v>
      </c>
      <c r="L56" s="171">
        <f t="shared" si="3"/>
        <v>0</v>
      </c>
      <c r="M56" s="127">
        <v>4603735497006</v>
      </c>
    </row>
    <row r="57" spans="1:13" ht="14.1" customHeight="1" x14ac:dyDescent="0.3">
      <c r="A57" s="21"/>
      <c r="B57" s="227" t="s">
        <v>61</v>
      </c>
      <c r="C57" s="108" t="s">
        <v>43</v>
      </c>
      <c r="D57" s="109"/>
      <c r="E57" s="158" t="s">
        <v>33</v>
      </c>
      <c r="F57" s="111">
        <v>439</v>
      </c>
      <c r="G57" s="112">
        <f t="shared" si="0"/>
        <v>241.45000000000002</v>
      </c>
      <c r="H57" s="113">
        <f t="shared" si="1"/>
        <v>197.55</v>
      </c>
      <c r="I57" s="114">
        <f t="shared" si="2"/>
        <v>0</v>
      </c>
      <c r="J57" s="172"/>
      <c r="K57" s="173">
        <f t="shared" si="6"/>
        <v>0</v>
      </c>
      <c r="L57" s="105">
        <f t="shared" si="3"/>
        <v>0</v>
      </c>
      <c r="M57" s="117">
        <v>4603735497464</v>
      </c>
    </row>
    <row r="58" spans="1:13" ht="14.1" customHeight="1" thickBot="1" x14ac:dyDescent="0.35">
      <c r="A58" s="21"/>
      <c r="B58" s="228"/>
      <c r="C58" s="118" t="s">
        <v>44</v>
      </c>
      <c r="D58" s="119">
        <v>10</v>
      </c>
      <c r="E58" s="174"/>
      <c r="F58" s="121">
        <v>659</v>
      </c>
      <c r="G58" s="122">
        <f t="shared" si="0"/>
        <v>362.45000000000005</v>
      </c>
      <c r="H58" s="123">
        <f t="shared" si="1"/>
        <v>296.55</v>
      </c>
      <c r="I58" s="124">
        <f t="shared" si="2"/>
        <v>3624.5000000000005</v>
      </c>
      <c r="J58" s="125"/>
      <c r="K58" s="126">
        <f t="shared" si="6"/>
        <v>0</v>
      </c>
      <c r="L58" s="107">
        <f t="shared" si="3"/>
        <v>2965.5</v>
      </c>
      <c r="M58" s="106">
        <v>4603735497471</v>
      </c>
    </row>
    <row r="59" spans="1:13" ht="14.1" customHeight="1" x14ac:dyDescent="0.3">
      <c r="A59" s="21"/>
      <c r="B59" s="225" t="s">
        <v>62</v>
      </c>
      <c r="C59" s="175" t="s">
        <v>43</v>
      </c>
      <c r="D59" s="109"/>
      <c r="E59" s="150"/>
      <c r="F59" s="151">
        <v>439</v>
      </c>
      <c r="G59" s="152">
        <f t="shared" si="0"/>
        <v>241.45000000000002</v>
      </c>
      <c r="H59" s="153">
        <f t="shared" si="1"/>
        <v>197.55</v>
      </c>
      <c r="I59" s="154">
        <f t="shared" si="2"/>
        <v>0</v>
      </c>
      <c r="J59" s="176"/>
      <c r="K59" s="177">
        <f t="shared" si="6"/>
        <v>0</v>
      </c>
      <c r="L59" s="155">
        <f t="shared" si="3"/>
        <v>0</v>
      </c>
      <c r="M59" s="117">
        <v>4603735497358</v>
      </c>
    </row>
    <row r="60" spans="1:13" ht="14.1" customHeight="1" thickBot="1" x14ac:dyDescent="0.35">
      <c r="A60" s="21"/>
      <c r="B60" s="226"/>
      <c r="C60" s="138" t="s">
        <v>44</v>
      </c>
      <c r="D60" s="119"/>
      <c r="E60" s="178"/>
      <c r="F60" s="140">
        <v>659</v>
      </c>
      <c r="G60" s="141">
        <f t="shared" si="0"/>
        <v>362.45000000000005</v>
      </c>
      <c r="H60" s="142">
        <f t="shared" si="1"/>
        <v>296.55</v>
      </c>
      <c r="I60" s="143">
        <f t="shared" si="2"/>
        <v>0</v>
      </c>
      <c r="J60" s="179"/>
      <c r="K60" s="180">
        <f t="shared" si="6"/>
        <v>0</v>
      </c>
      <c r="L60" s="146">
        <f t="shared" si="3"/>
        <v>0</v>
      </c>
      <c r="M60" s="127">
        <v>4603735497303</v>
      </c>
    </row>
    <row r="61" spans="1:13" ht="14.1" customHeight="1" x14ac:dyDescent="0.3">
      <c r="A61" s="21"/>
      <c r="B61" s="227" t="s">
        <v>64</v>
      </c>
      <c r="C61" s="181" t="s">
        <v>43</v>
      </c>
      <c r="D61" s="109"/>
      <c r="E61" s="158"/>
      <c r="F61" s="111">
        <v>439</v>
      </c>
      <c r="G61" s="112">
        <f t="shared" si="0"/>
        <v>241.45000000000002</v>
      </c>
      <c r="H61" s="113">
        <f t="shared" si="1"/>
        <v>197.55</v>
      </c>
      <c r="I61" s="114">
        <f t="shared" si="2"/>
        <v>0</v>
      </c>
      <c r="J61" s="172"/>
      <c r="K61" s="173">
        <f t="shared" si="6"/>
        <v>0</v>
      </c>
      <c r="L61" s="105">
        <f t="shared" si="3"/>
        <v>0</v>
      </c>
      <c r="M61" s="117">
        <v>4603735497334</v>
      </c>
    </row>
    <row r="62" spans="1:13" ht="14.1" customHeight="1" thickBot="1" x14ac:dyDescent="0.35">
      <c r="A62" s="21"/>
      <c r="B62" s="228"/>
      <c r="C62" s="182" t="s">
        <v>44</v>
      </c>
      <c r="D62" s="163">
        <v>11</v>
      </c>
      <c r="E62" s="183"/>
      <c r="F62" s="184">
        <v>659</v>
      </c>
      <c r="G62" s="185">
        <f t="shared" si="0"/>
        <v>362.45000000000005</v>
      </c>
      <c r="H62" s="186">
        <f t="shared" si="1"/>
        <v>296.55</v>
      </c>
      <c r="I62" s="187">
        <f t="shared" si="2"/>
        <v>3986.9500000000007</v>
      </c>
      <c r="J62" s="135"/>
      <c r="K62" s="136">
        <f t="shared" si="6"/>
        <v>0</v>
      </c>
      <c r="L62" s="147">
        <f t="shared" si="3"/>
        <v>3262.05</v>
      </c>
      <c r="M62" s="106">
        <v>4603735497341</v>
      </c>
    </row>
    <row r="63" spans="1:13" ht="14.1" customHeight="1" x14ac:dyDescent="0.3">
      <c r="A63" s="21"/>
      <c r="B63" s="225" t="s">
        <v>63</v>
      </c>
      <c r="C63" s="156" t="s">
        <v>43</v>
      </c>
      <c r="D63" s="109"/>
      <c r="E63" s="150"/>
      <c r="F63" s="151">
        <v>439</v>
      </c>
      <c r="G63" s="152">
        <f t="shared" si="0"/>
        <v>241.45000000000002</v>
      </c>
      <c r="H63" s="153">
        <f t="shared" si="1"/>
        <v>197.55</v>
      </c>
      <c r="I63" s="154">
        <f t="shared" si="2"/>
        <v>0</v>
      </c>
      <c r="J63" s="144"/>
      <c r="K63" s="145">
        <f t="shared" si="6"/>
        <v>0</v>
      </c>
      <c r="L63" s="155">
        <f t="shared" si="3"/>
        <v>0</v>
      </c>
      <c r="M63" s="117">
        <v>4603735497426</v>
      </c>
    </row>
    <row r="64" spans="1:13" ht="14.1" customHeight="1" thickBot="1" x14ac:dyDescent="0.35">
      <c r="A64" s="21" t="s">
        <v>16</v>
      </c>
      <c r="B64" s="226"/>
      <c r="C64" s="162" t="s">
        <v>44</v>
      </c>
      <c r="D64" s="163"/>
      <c r="E64" s="164">
        <v>19</v>
      </c>
      <c r="F64" s="140">
        <v>659</v>
      </c>
      <c r="G64" s="166">
        <f t="shared" si="0"/>
        <v>362.45000000000005</v>
      </c>
      <c r="H64" s="142">
        <f t="shared" si="1"/>
        <v>296.55</v>
      </c>
      <c r="I64" s="168">
        <f t="shared" si="2"/>
        <v>0</v>
      </c>
      <c r="J64" s="169"/>
      <c r="K64" s="170">
        <f>IF($H64&gt;0,J64*$H64,"")</f>
        <v>0</v>
      </c>
      <c r="L64" s="171">
        <f t="shared" si="3"/>
        <v>0</v>
      </c>
      <c r="M64" s="127">
        <v>4603735497433</v>
      </c>
    </row>
    <row r="65" spans="1:13" ht="14.1" customHeight="1" thickBot="1" x14ac:dyDescent="0.35">
      <c r="A65" s="21"/>
      <c r="B65" s="80" t="s">
        <v>84</v>
      </c>
      <c r="C65" s="214"/>
      <c r="D65" s="214"/>
      <c r="E65" s="214"/>
      <c r="F65" s="214"/>
      <c r="G65" s="214"/>
      <c r="H65" s="214"/>
      <c r="I65" s="214"/>
      <c r="J65" s="214"/>
      <c r="K65" s="214"/>
      <c r="L65" s="214"/>
      <c r="M65" s="215"/>
    </row>
    <row r="66" spans="1:13" ht="14.1" customHeight="1" thickBot="1" x14ac:dyDescent="0.35">
      <c r="A66" s="21" t="s">
        <v>17</v>
      </c>
      <c r="B66" s="90" t="s">
        <v>83</v>
      </c>
      <c r="C66" s="182" t="s">
        <v>44</v>
      </c>
      <c r="D66" s="163"/>
      <c r="E66" s="188">
        <v>19</v>
      </c>
      <c r="F66" s="189">
        <v>678</v>
      </c>
      <c r="G66" s="190">
        <f>F66*0.55</f>
        <v>372.90000000000003</v>
      </c>
      <c r="H66" s="191">
        <f>F66*0.45</f>
        <v>305.10000000000002</v>
      </c>
      <c r="I66" s="190">
        <f>G66*D66</f>
        <v>0</v>
      </c>
      <c r="J66" s="247"/>
      <c r="K66" s="248">
        <f>IF($H66&gt;0,J66*$H66,"")</f>
        <v>0</v>
      </c>
      <c r="L66" s="249">
        <f>H66*D66</f>
        <v>0</v>
      </c>
      <c r="M66" s="117">
        <v>4603735497525</v>
      </c>
    </row>
    <row r="67" spans="1:13" ht="14.1" customHeight="1" thickBot="1" x14ac:dyDescent="0.35">
      <c r="A67" s="21"/>
      <c r="B67" s="85" t="s">
        <v>41</v>
      </c>
      <c r="C67" s="182" t="s">
        <v>44</v>
      </c>
      <c r="D67" s="163"/>
      <c r="E67" s="188"/>
      <c r="F67" s="192">
        <v>720</v>
      </c>
      <c r="G67" s="193">
        <f>F67*0.55</f>
        <v>396.00000000000006</v>
      </c>
      <c r="H67" s="194">
        <f>F67*0.45</f>
        <v>324</v>
      </c>
      <c r="I67" s="187">
        <f>G67*D67</f>
        <v>0</v>
      </c>
      <c r="J67" s="195"/>
      <c r="K67" s="196">
        <f>IF($H67&gt;0,J67*$H67,"")</f>
        <v>0</v>
      </c>
      <c r="L67" s="147">
        <f>H67*D67</f>
        <v>0</v>
      </c>
      <c r="M67" s="127">
        <v>4603735497013</v>
      </c>
    </row>
    <row r="68" spans="1:13" ht="14.1" customHeight="1" thickBot="1" x14ac:dyDescent="0.35">
      <c r="A68" s="11"/>
      <c r="B68" s="52"/>
      <c r="C68" s="59"/>
      <c r="D68" s="60"/>
      <c r="E68" s="61"/>
      <c r="F68" s="62"/>
      <c r="G68" s="62"/>
      <c r="H68" s="63"/>
      <c r="I68" s="64" t="str">
        <f>IF($H68&gt;0,$G68*$H68,"")</f>
        <v/>
      </c>
      <c r="J68" s="65"/>
      <c r="K68" s="66"/>
      <c r="L68" s="91"/>
      <c r="M68" s="93"/>
    </row>
    <row r="69" spans="1:13" s="8" customFormat="1" ht="12" hidden="1" customHeight="1" x14ac:dyDescent="0.3">
      <c r="A69" s="10" t="s">
        <v>11</v>
      </c>
      <c r="B69" s="27" t="s">
        <v>25</v>
      </c>
      <c r="C69" s="53"/>
      <c r="D69" s="54"/>
      <c r="E69" s="55"/>
      <c r="F69" s="56"/>
      <c r="G69" s="56">
        <f>$F69*0.55</f>
        <v>0</v>
      </c>
      <c r="H69" s="57"/>
      <c r="I69" s="36"/>
      <c r="J69" s="58"/>
      <c r="K69" s="40" t="str">
        <f>IF($H69&gt;0,J69*$H69,"")</f>
        <v/>
      </c>
    </row>
    <row r="70" spans="1:13" s="8" customFormat="1" ht="12" hidden="1" customHeight="1" x14ac:dyDescent="0.3">
      <c r="A70" s="10" t="s">
        <v>11</v>
      </c>
      <c r="B70" s="26" t="s">
        <v>29</v>
      </c>
      <c r="C70" s="29"/>
      <c r="D70" s="28"/>
      <c r="E70" s="34"/>
      <c r="F70" s="25"/>
      <c r="G70" s="25">
        <f>$F70*0.55</f>
        <v>0</v>
      </c>
      <c r="H70" s="35"/>
      <c r="I70" s="36"/>
      <c r="J70" s="7"/>
      <c r="K70" s="17" t="str">
        <f>IF($H70&gt;0,J70*$H70,"")</f>
        <v/>
      </c>
    </row>
    <row r="71" spans="1:13" s="8" customFormat="1" ht="12" hidden="1" customHeight="1" x14ac:dyDescent="0.3">
      <c r="A71" s="10" t="s">
        <v>11</v>
      </c>
      <c r="B71" s="26" t="s">
        <v>30</v>
      </c>
      <c r="C71" s="29"/>
      <c r="D71" s="28"/>
      <c r="E71" s="34"/>
      <c r="F71" s="25"/>
      <c r="G71" s="25">
        <f>$F71*0.55</f>
        <v>0</v>
      </c>
      <c r="H71" s="35"/>
      <c r="I71" s="36"/>
      <c r="J71" s="7"/>
      <c r="K71" s="17" t="str">
        <f>IF($H71&gt;0,J71*$H71,"")</f>
        <v/>
      </c>
    </row>
    <row r="72" spans="1:13" s="8" customFormat="1" ht="12" hidden="1" customHeight="1" x14ac:dyDescent="0.3">
      <c r="A72" s="10" t="s">
        <v>11</v>
      </c>
      <c r="B72" s="26" t="s">
        <v>32</v>
      </c>
      <c r="C72" s="29"/>
      <c r="D72" s="28"/>
      <c r="E72" s="34"/>
      <c r="F72" s="25"/>
      <c r="G72" s="25">
        <f>$F72*0.55</f>
        <v>0</v>
      </c>
      <c r="H72" s="35"/>
      <c r="I72" s="36"/>
      <c r="J72" s="7"/>
      <c r="K72" s="17" t="str">
        <f>IF($H72&gt;0,J72*$H72,"")</f>
        <v/>
      </c>
    </row>
    <row r="73" spans="1:13" s="8" customFormat="1" ht="12" hidden="1" customHeight="1" x14ac:dyDescent="0.3">
      <c r="A73" s="10" t="s">
        <v>11</v>
      </c>
      <c r="B73" s="42" t="s">
        <v>26</v>
      </c>
      <c r="C73" s="43"/>
      <c r="D73" s="44"/>
      <c r="E73" s="45"/>
      <c r="F73" s="46"/>
      <c r="G73" s="46">
        <f>$F73*0.55</f>
        <v>0</v>
      </c>
      <c r="H73" s="47"/>
      <c r="I73" s="36"/>
      <c r="J73" s="48"/>
      <c r="K73" s="39" t="str">
        <f>IF($H73&gt;0,J73*$H73,"")</f>
        <v/>
      </c>
    </row>
    <row r="74" spans="1:13" ht="24.95" customHeight="1" thickBot="1" x14ac:dyDescent="0.35">
      <c r="A74" s="12" t="e">
        <f>A8+#REF!+#REF!+#REF!+#REF!+#REF!+#REF!+#REF!+#REF!+#REF!+#REF!+#REF!+#REF!+#REF!+#REF!+#REF!+#REF!+#REF!</f>
        <v>#REF!</v>
      </c>
      <c r="B74" s="49" t="s">
        <v>24</v>
      </c>
      <c r="C74" s="50"/>
      <c r="D74" s="77">
        <f>SUM(D9:D67)</f>
        <v>30</v>
      </c>
      <c r="E74" s="51"/>
      <c r="F74" s="75">
        <f>I74/0.55</f>
        <v>18950</v>
      </c>
      <c r="G74" s="221"/>
      <c r="H74" s="221"/>
      <c r="I74" s="82">
        <f>SUM(I9:I68)</f>
        <v>10422.500000000002</v>
      </c>
      <c r="J74" s="78"/>
      <c r="K74" s="74" t="e">
        <f>SUM(K8:K67)</f>
        <v>#REF!</v>
      </c>
      <c r="L74" s="73">
        <f>SUM(L9:L68)</f>
        <v>8527.5</v>
      </c>
    </row>
    <row r="75" spans="1:13" ht="20.100000000000001" customHeight="1" x14ac:dyDescent="0.3">
      <c r="B75" s="67" t="s">
        <v>28</v>
      </c>
      <c r="C75" s="68"/>
      <c r="D75" s="88" t="s">
        <v>73</v>
      </c>
      <c r="E75" s="70"/>
      <c r="F75" s="88" t="s">
        <v>80</v>
      </c>
      <c r="G75" s="69"/>
      <c r="H75" s="71"/>
      <c r="I75" s="87" t="s">
        <v>71</v>
      </c>
      <c r="J75" s="71"/>
      <c r="K75" s="71"/>
      <c r="L75" s="86" t="s">
        <v>72</v>
      </c>
    </row>
    <row r="76" spans="1:13" ht="20.100000000000001" customHeight="1" x14ac:dyDescent="0.3">
      <c r="I76" s="72"/>
      <c r="L76" s="72"/>
    </row>
  </sheetData>
  <sheetProtection autoFilter="0"/>
  <autoFilter ref="B7:K67" xr:uid="{00000000-0009-0000-0000-000000000000}"/>
  <sortState xmlns:xlrd2="http://schemas.microsoft.com/office/spreadsheetml/2017/richdata2" ref="B13:B64">
    <sortCondition ref="B13:B64"/>
  </sortState>
  <mergeCells count="34">
    <mergeCell ref="B13:B14"/>
    <mergeCell ref="B55:B56"/>
    <mergeCell ref="B57:B58"/>
    <mergeCell ref="B63:B64"/>
    <mergeCell ref="B43:B44"/>
    <mergeCell ref="B45:B46"/>
    <mergeCell ref="B47:B48"/>
    <mergeCell ref="B49:B50"/>
    <mergeCell ref="B51:B52"/>
    <mergeCell ref="B59:B60"/>
    <mergeCell ref="B61:B62"/>
    <mergeCell ref="B35:B36"/>
    <mergeCell ref="B37:B38"/>
    <mergeCell ref="B39:B40"/>
    <mergeCell ref="B41:B42"/>
    <mergeCell ref="B53:B54"/>
    <mergeCell ref="B25:B26"/>
    <mergeCell ref="B27:B28"/>
    <mergeCell ref="B29:B30"/>
    <mergeCell ref="B31:B32"/>
    <mergeCell ref="B33:B34"/>
    <mergeCell ref="B15:B16"/>
    <mergeCell ref="B17:B18"/>
    <mergeCell ref="B19:B20"/>
    <mergeCell ref="B21:B22"/>
    <mergeCell ref="B23:B24"/>
    <mergeCell ref="C65:M65"/>
    <mergeCell ref="C12:M12"/>
    <mergeCell ref="C8:M8"/>
    <mergeCell ref="G74:H74"/>
    <mergeCell ref="C2:L2"/>
    <mergeCell ref="C3:L3"/>
    <mergeCell ref="C4:L4"/>
    <mergeCell ref="C5:L5"/>
  </mergeCells>
  <conditionalFormatting sqref="I74">
    <cfRule type="cellIs" dxfId="1" priority="2" operator="lessThan">
      <formula>10000</formula>
    </cfRule>
  </conditionalFormatting>
  <conditionalFormatting sqref="L74">
    <cfRule type="cellIs" dxfId="0" priority="4" operator="lessThan">
      <formula>40000</formula>
    </cfRule>
  </conditionalFormatting>
  <pageMargins left="0.35433070866141736" right="0.35433070866141736" top="0.19685039370078741" bottom="0.19685039370078741" header="0.11811023622047245" footer="0.11811023622047245"/>
  <pageSetup paperSize="9" scale="95" fitToHeight="6" orientation="portrait" r:id="rId1"/>
  <headerFooter alignWithMargins="0"/>
  <colBreaks count="1" manualBreakCount="1">
    <brk id="1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Опт без НДС</vt:lpstr>
      <vt:lpstr>'Опт без НДС'!Заголовки_для_печати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</dc:creator>
  <cp:lastModifiedBy>User Master</cp:lastModifiedBy>
  <cp:lastPrinted>2017-01-09T13:06:17Z</cp:lastPrinted>
  <dcterms:created xsi:type="dcterms:W3CDTF">2010-06-30T15:23:07Z</dcterms:created>
  <dcterms:modified xsi:type="dcterms:W3CDTF">2025-10-10T10:54:53Z</dcterms:modified>
</cp:coreProperties>
</file>